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ASUS PC\AppData\Local\Temp\VNPT Plugin\d481bb2d-7541-4ac6-8308-5e5e40acf2d6\"/>
    </mc:Choice>
  </mc:AlternateContent>
  <xr:revisionPtr revIDLastSave="0" documentId="13_ncr:1_{FCA99C66-B0C4-496D-B727-8FAD53D8B794}" xr6:coauthVersionLast="47" xr6:coauthVersionMax="47" xr10:uidLastSave="{00000000-0000-0000-0000-000000000000}"/>
  <bookViews>
    <workbookView xWindow="-110" yWindow="-110" windowWidth="19420" windowHeight="10420" xr2:uid="{00000000-000D-0000-FFFF-FFFF00000000}"/>
  </bookViews>
  <sheets>
    <sheet name="Biểu 01 thuyết minh" sheetId="2" r:id="rId1"/>
    <sheet name="Biểu 2 so sánh các tỉnh"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I34" i="2"/>
  <c r="H35" i="2"/>
  <c r="H14" i="2"/>
  <c r="O13" i="2"/>
  <c r="Q13" i="2" s="1"/>
  <c r="R13" i="2" s="1"/>
  <c r="H13" i="2"/>
  <c r="I13" i="2" s="1"/>
  <c r="M13" i="2" l="1"/>
  <c r="K13" i="2"/>
  <c r="L13" i="2" s="1"/>
  <c r="H15" i="2"/>
  <c r="I15" i="2" s="1"/>
  <c r="M15" i="2" s="1"/>
  <c r="H16" i="2"/>
  <c r="I16" i="2" s="1"/>
  <c r="M16" i="2" s="1"/>
  <c r="H17" i="2"/>
  <c r="I17" i="2" s="1"/>
  <c r="M17" i="2" s="1"/>
  <c r="H18" i="2"/>
  <c r="I18" i="2" s="1"/>
  <c r="M18" i="2" s="1"/>
  <c r="H19" i="2"/>
  <c r="I19" i="2" s="1"/>
  <c r="M19" i="2" s="1"/>
  <c r="H20" i="2"/>
  <c r="I20" i="2" s="1"/>
  <c r="M20" i="2" s="1"/>
  <c r="H21" i="2"/>
  <c r="I21" i="2" s="1"/>
  <c r="M21" i="2" s="1"/>
  <c r="H22" i="2"/>
  <c r="I22" i="2" s="1"/>
  <c r="M22" i="2" s="1"/>
  <c r="H23" i="2"/>
  <c r="I23" i="2" s="1"/>
  <c r="M23" i="2" s="1"/>
  <c r="H24" i="2"/>
  <c r="I24" i="2" s="1"/>
  <c r="M24" i="2" s="1"/>
  <c r="H25" i="2"/>
  <c r="I25" i="2" s="1"/>
  <c r="K25" i="2" s="1"/>
  <c r="L25" i="2" s="1"/>
  <c r="H26" i="2"/>
  <c r="H27" i="2"/>
  <c r="I27" i="2" s="1"/>
  <c r="M27" i="2" s="1"/>
  <c r="H28" i="2"/>
  <c r="I28" i="2" s="1"/>
  <c r="M28" i="2" s="1"/>
  <c r="H30" i="2"/>
  <c r="H32" i="2"/>
  <c r="H33" i="2"/>
  <c r="I33" i="2" s="1"/>
  <c r="M33" i="2" s="1"/>
  <c r="K35" i="2"/>
  <c r="L35" i="2" s="1"/>
  <c r="H36" i="2"/>
  <c r="K36" i="2" s="1"/>
  <c r="L36" i="2" s="1"/>
  <c r="H37" i="2"/>
  <c r="K37" i="2" s="1"/>
  <c r="L37" i="2" s="1"/>
  <c r="H38" i="2"/>
  <c r="K38" i="2" s="1"/>
  <c r="L38" i="2" s="1"/>
  <c r="H39" i="2"/>
  <c r="K39" i="2" s="1"/>
  <c r="L39" i="2" s="1"/>
  <c r="H40" i="2"/>
  <c r="H41" i="2"/>
  <c r="I41" i="2" s="1"/>
  <c r="M41" i="2" s="1"/>
  <c r="H42" i="2"/>
  <c r="I42" i="2" s="1"/>
  <c r="M42" i="2" s="1"/>
  <c r="H43" i="2"/>
  <c r="I43" i="2" s="1"/>
  <c r="M43" i="2" s="1"/>
  <c r="H44" i="2"/>
  <c r="K44" i="2" s="1"/>
  <c r="L44" i="2" s="1"/>
  <c r="H45" i="2"/>
  <c r="K45" i="2" s="1"/>
  <c r="L45" i="2" s="1"/>
  <c r="H46" i="2"/>
  <c r="K46" i="2" s="1"/>
  <c r="L46" i="2" s="1"/>
  <c r="H47" i="2"/>
  <c r="K47" i="2" s="1"/>
  <c r="L47" i="2" s="1"/>
  <c r="H51" i="2"/>
  <c r="I51" i="2" s="1"/>
  <c r="M51" i="2" s="1"/>
  <c r="H52" i="2"/>
  <c r="I52" i="2" s="1"/>
  <c r="M52" i="2" s="1"/>
  <c r="H53" i="2"/>
  <c r="I53" i="2" s="1"/>
  <c r="M53" i="2" s="1"/>
  <c r="H54" i="2"/>
  <c r="I54" i="2" s="1"/>
  <c r="M54" i="2" s="1"/>
  <c r="H55" i="2"/>
  <c r="I55" i="2" s="1"/>
  <c r="M55" i="2" s="1"/>
  <c r="H56" i="2"/>
  <c r="I56" i="2" s="1"/>
  <c r="M56" i="2" s="1"/>
  <c r="H57" i="2"/>
  <c r="I57" i="2" s="1"/>
  <c r="M57" i="2" s="1"/>
  <c r="H58" i="2"/>
  <c r="I58" i="2" s="1"/>
  <c r="M58" i="2" s="1"/>
  <c r="H59" i="2"/>
  <c r="I59" i="2" s="1"/>
  <c r="M59" i="2" s="1"/>
  <c r="H61" i="2"/>
  <c r="I61" i="2" s="1"/>
  <c r="M61" i="2" s="1"/>
  <c r="H62" i="2"/>
  <c r="I62" i="2" s="1"/>
  <c r="M62" i="2" s="1"/>
  <c r="H63" i="2"/>
  <c r="I63" i="2" s="1"/>
  <c r="M63" i="2" s="1"/>
  <c r="H64" i="2"/>
  <c r="I64" i="2" s="1"/>
  <c r="M64" i="2" s="1"/>
  <c r="H65" i="2"/>
  <c r="I65" i="2" s="1"/>
  <c r="M65" i="2" s="1"/>
  <c r="H66" i="2"/>
  <c r="I66" i="2" s="1"/>
  <c r="M66" i="2" s="1"/>
  <c r="H67" i="2"/>
  <c r="I67" i="2" s="1"/>
  <c r="M67" i="2" s="1"/>
  <c r="H68" i="2"/>
  <c r="I68" i="2" s="1"/>
  <c r="M68" i="2" s="1"/>
  <c r="H69" i="2"/>
  <c r="I69" i="2" s="1"/>
  <c r="M69" i="2" s="1"/>
  <c r="H70" i="2"/>
  <c r="I70" i="2" s="1"/>
  <c r="M70" i="2" s="1"/>
  <c r="H71" i="2"/>
  <c r="I71" i="2" s="1"/>
  <c r="M71" i="2" s="1"/>
  <c r="H72" i="2"/>
  <c r="I72" i="2" s="1"/>
  <c r="M72" i="2" s="1"/>
  <c r="H73" i="2"/>
  <c r="I73" i="2" s="1"/>
  <c r="M73" i="2" s="1"/>
  <c r="H74" i="2"/>
  <c r="I74" i="2" s="1"/>
  <c r="M74" i="2" s="1"/>
  <c r="H75" i="2"/>
  <c r="I75" i="2" s="1"/>
  <c r="M75" i="2" s="1"/>
  <c r="H76" i="2"/>
  <c r="I76" i="2" s="1"/>
  <c r="M76" i="2" s="1"/>
  <c r="H77" i="2"/>
  <c r="I77" i="2" s="1"/>
  <c r="M77" i="2" s="1"/>
  <c r="H78" i="2"/>
  <c r="I78" i="2" s="1"/>
  <c r="M78" i="2" s="1"/>
  <c r="H80" i="2"/>
  <c r="I80" i="2" s="1"/>
  <c r="M80" i="2" s="1"/>
  <c r="H81" i="2"/>
  <c r="I81" i="2" s="1"/>
  <c r="M81" i="2" s="1"/>
  <c r="H82" i="2"/>
  <c r="I82" i="2" s="1"/>
  <c r="M82" i="2" s="1"/>
  <c r="H83" i="2"/>
  <c r="I83" i="2" s="1"/>
  <c r="M83" i="2" s="1"/>
  <c r="H84" i="2"/>
  <c r="I84" i="2" s="1"/>
  <c r="M84" i="2" s="1"/>
  <c r="H85" i="2"/>
  <c r="I85" i="2" s="1"/>
  <c r="M85" i="2" s="1"/>
  <c r="H86" i="2"/>
  <c r="I86" i="2" s="1"/>
  <c r="M86" i="2" s="1"/>
  <c r="H87" i="2"/>
  <c r="I87" i="2" s="1"/>
  <c r="M87" i="2" s="1"/>
  <c r="H88" i="2"/>
  <c r="I88" i="2" s="1"/>
  <c r="M88" i="2" s="1"/>
  <c r="H89" i="2"/>
  <c r="I89" i="2" s="1"/>
  <c r="M89" i="2" s="1"/>
  <c r="H90" i="2"/>
  <c r="I90" i="2" s="1"/>
  <c r="M90" i="2" s="1"/>
  <c r="H91" i="2"/>
  <c r="I91" i="2" s="1"/>
  <c r="M91" i="2" s="1"/>
  <c r="H92" i="2"/>
  <c r="I92" i="2" s="1"/>
  <c r="M92" i="2" s="1"/>
  <c r="H93" i="2"/>
  <c r="I93" i="2" s="1"/>
  <c r="M93" i="2" s="1"/>
  <c r="H94" i="2"/>
  <c r="I94" i="2" s="1"/>
  <c r="M94" i="2" s="1"/>
  <c r="H95" i="2"/>
  <c r="I95" i="2" s="1"/>
  <c r="M95" i="2" s="1"/>
  <c r="H97" i="2"/>
  <c r="I97" i="2" s="1"/>
  <c r="M97" i="2" s="1"/>
  <c r="H98" i="2"/>
  <c r="I98" i="2" s="1"/>
  <c r="M98" i="2" s="1"/>
  <c r="H99" i="2"/>
  <c r="I99" i="2" s="1"/>
  <c r="M99" i="2" s="1"/>
  <c r="H100" i="2"/>
  <c r="I100" i="2" s="1"/>
  <c r="M100" i="2" s="1"/>
  <c r="H101" i="2"/>
  <c r="I101" i="2" s="1"/>
  <c r="M101" i="2" s="1"/>
  <c r="H102" i="2"/>
  <c r="I102" i="2" s="1"/>
  <c r="M102" i="2" s="1"/>
  <c r="H103" i="2"/>
  <c r="I103" i="2" s="1"/>
  <c r="M103" i="2" s="1"/>
  <c r="H104" i="2"/>
  <c r="I104" i="2" s="1"/>
  <c r="M104" i="2" s="1"/>
  <c r="H105" i="2"/>
  <c r="I105" i="2" s="1"/>
  <c r="M105" i="2" s="1"/>
  <c r="H106" i="2"/>
  <c r="I106" i="2" s="1"/>
  <c r="M106" i="2" s="1"/>
  <c r="H107" i="2"/>
  <c r="I107" i="2" s="1"/>
  <c r="M107" i="2" s="1"/>
  <c r="H109" i="2"/>
  <c r="I109" i="2" s="1"/>
  <c r="M109" i="2" s="1"/>
  <c r="H110" i="2"/>
  <c r="I110" i="2" s="1"/>
  <c r="M110" i="2" s="1"/>
  <c r="H111" i="2"/>
  <c r="I111" i="2" s="1"/>
  <c r="M111" i="2" s="1"/>
  <c r="H112" i="2"/>
  <c r="I112" i="2" s="1"/>
  <c r="M112" i="2" s="1"/>
  <c r="H113" i="2"/>
  <c r="I113" i="2" s="1"/>
  <c r="M113" i="2" s="1"/>
  <c r="H114" i="2"/>
  <c r="I114" i="2" s="1"/>
  <c r="M114" i="2" s="1"/>
  <c r="H115" i="2"/>
  <c r="I115" i="2" s="1"/>
  <c r="M115" i="2" s="1"/>
  <c r="H116" i="2"/>
  <c r="I116" i="2" s="1"/>
  <c r="M116" i="2" s="1"/>
  <c r="H117" i="2"/>
  <c r="I117" i="2" s="1"/>
  <c r="M117" i="2" s="1"/>
  <c r="H118" i="2"/>
  <c r="I118" i="2" s="1"/>
  <c r="M118" i="2" s="1"/>
  <c r="H119" i="2"/>
  <c r="I119" i="2" s="1"/>
  <c r="M119" i="2" s="1"/>
  <c r="H120" i="2"/>
  <c r="I120" i="2" s="1"/>
  <c r="M120" i="2" s="1"/>
  <c r="H121" i="2"/>
  <c r="I121" i="2" s="1"/>
  <c r="M121" i="2" s="1"/>
  <c r="H122" i="2"/>
  <c r="I122" i="2" s="1"/>
  <c r="M122" i="2" s="1"/>
  <c r="H123" i="2"/>
  <c r="I123" i="2" s="1"/>
  <c r="M123" i="2" s="1"/>
  <c r="H124" i="2"/>
  <c r="I124" i="2" s="1"/>
  <c r="M124" i="2" s="1"/>
  <c r="H125" i="2"/>
  <c r="I125" i="2" s="1"/>
  <c r="M125" i="2" s="1"/>
  <c r="H126" i="2"/>
  <c r="I126" i="2" s="1"/>
  <c r="M126" i="2" s="1"/>
  <c r="H127" i="2"/>
  <c r="I127" i="2" s="1"/>
  <c r="M127" i="2" s="1"/>
  <c r="H128" i="2"/>
  <c r="I128" i="2" s="1"/>
  <c r="M128" i="2" s="1"/>
  <c r="H129" i="2"/>
  <c r="I129" i="2" s="1"/>
  <c r="M129" i="2" s="1"/>
  <c r="H131" i="2"/>
  <c r="I131" i="2" s="1"/>
  <c r="M131" i="2" s="1"/>
  <c r="H132" i="2"/>
  <c r="I132" i="2" s="1"/>
  <c r="M132" i="2" s="1"/>
  <c r="H133" i="2"/>
  <c r="I133" i="2" s="1"/>
  <c r="M133" i="2" s="1"/>
  <c r="H134" i="2"/>
  <c r="I134" i="2" s="1"/>
  <c r="M134" i="2" s="1"/>
  <c r="H135" i="2"/>
  <c r="I135" i="2" s="1"/>
  <c r="M135" i="2" s="1"/>
  <c r="H136" i="2"/>
  <c r="I136" i="2" s="1"/>
  <c r="M136" i="2" s="1"/>
  <c r="H137" i="2"/>
  <c r="I137" i="2" s="1"/>
  <c r="M137" i="2" s="1"/>
  <c r="H138" i="2"/>
  <c r="I138" i="2" s="1"/>
  <c r="M138" i="2" s="1"/>
  <c r="H139" i="2"/>
  <c r="I139" i="2" s="1"/>
  <c r="M139" i="2" s="1"/>
  <c r="H140" i="2"/>
  <c r="I140" i="2" s="1"/>
  <c r="M140" i="2" s="1"/>
  <c r="H141" i="2"/>
  <c r="I141" i="2" s="1"/>
  <c r="M141" i="2" s="1"/>
  <c r="H142" i="2"/>
  <c r="I142" i="2" s="1"/>
  <c r="M142" i="2" s="1"/>
  <c r="H143" i="2"/>
  <c r="I143" i="2" s="1"/>
  <c r="M143" i="2" s="1"/>
  <c r="H144" i="2"/>
  <c r="I144" i="2" s="1"/>
  <c r="M144" i="2" s="1"/>
  <c r="H145" i="2"/>
  <c r="I145" i="2" s="1"/>
  <c r="M145" i="2" s="1"/>
  <c r="H147" i="2"/>
  <c r="I147" i="2" s="1"/>
  <c r="M147" i="2" s="1"/>
  <c r="H148" i="2"/>
  <c r="I148" i="2" s="1"/>
  <c r="M148" i="2" s="1"/>
  <c r="H149" i="2"/>
  <c r="I149" i="2" s="1"/>
  <c r="M149" i="2" s="1"/>
  <c r="H150" i="2"/>
  <c r="I150" i="2" s="1"/>
  <c r="M150" i="2" s="1"/>
  <c r="H151" i="2"/>
  <c r="I151" i="2" s="1"/>
  <c r="M151" i="2" s="1"/>
  <c r="H152" i="2"/>
  <c r="I152" i="2" s="1"/>
  <c r="M152" i="2" s="1"/>
  <c r="H153" i="2"/>
  <c r="I153" i="2" s="1"/>
  <c r="M153" i="2" s="1"/>
  <c r="H154" i="2"/>
  <c r="I154" i="2" s="1"/>
  <c r="M154" i="2" s="1"/>
  <c r="H155" i="2"/>
  <c r="I155" i="2" s="1"/>
  <c r="M155" i="2" s="1"/>
  <c r="H156" i="2"/>
  <c r="I156" i="2" s="1"/>
  <c r="M156" i="2" s="1"/>
  <c r="H157" i="2"/>
  <c r="I157" i="2" s="1"/>
  <c r="M157" i="2" s="1"/>
  <c r="H159" i="2"/>
  <c r="I159" i="2" s="1"/>
  <c r="M159" i="2" s="1"/>
  <c r="H160" i="2"/>
  <c r="I160" i="2" s="1"/>
  <c r="M160" i="2" s="1"/>
  <c r="H161" i="2"/>
  <c r="I161" i="2" s="1"/>
  <c r="M161" i="2" s="1"/>
  <c r="H162" i="2"/>
  <c r="I162" i="2" s="1"/>
  <c r="M162" i="2" s="1"/>
  <c r="H163" i="2"/>
  <c r="I163" i="2" s="1"/>
  <c r="M163" i="2" s="1"/>
  <c r="H164" i="2"/>
  <c r="I164" i="2" s="1"/>
  <c r="M164" i="2" s="1"/>
  <c r="H165" i="2"/>
  <c r="I165" i="2" s="1"/>
  <c r="M165" i="2" s="1"/>
  <c r="H166" i="2"/>
  <c r="I166" i="2" s="1"/>
  <c r="M166" i="2" s="1"/>
  <c r="H167" i="2"/>
  <c r="I167" i="2" s="1"/>
  <c r="M167" i="2" s="1"/>
  <c r="H168" i="2"/>
  <c r="I168" i="2" s="1"/>
  <c r="M168" i="2" s="1"/>
  <c r="H169" i="2"/>
  <c r="I169" i="2" s="1"/>
  <c r="M169" i="2" s="1"/>
  <c r="H170" i="2"/>
  <c r="I170" i="2" s="1"/>
  <c r="M170" i="2" s="1"/>
  <c r="H171" i="2"/>
  <c r="I171" i="2" s="1"/>
  <c r="M171" i="2" s="1"/>
  <c r="H172" i="2"/>
  <c r="I172" i="2" s="1"/>
  <c r="M172" i="2" s="1"/>
  <c r="H173" i="2"/>
  <c r="I173" i="2" s="1"/>
  <c r="M173" i="2" s="1"/>
  <c r="H175" i="2"/>
  <c r="I175" i="2" s="1"/>
  <c r="M175" i="2" s="1"/>
  <c r="H176" i="2"/>
  <c r="I176" i="2" s="1"/>
  <c r="M176" i="2" s="1"/>
  <c r="H177" i="2"/>
  <c r="I177" i="2" s="1"/>
  <c r="M177" i="2" s="1"/>
  <c r="H178" i="2"/>
  <c r="I178" i="2" s="1"/>
  <c r="M178" i="2" s="1"/>
  <c r="H179" i="2"/>
  <c r="I179" i="2" s="1"/>
  <c r="M179" i="2" s="1"/>
  <c r="H180" i="2"/>
  <c r="I180" i="2" s="1"/>
  <c r="M180" i="2" s="1"/>
  <c r="H181" i="2"/>
  <c r="I181" i="2" s="1"/>
  <c r="M181" i="2" s="1"/>
  <c r="H182" i="2"/>
  <c r="I182" i="2" s="1"/>
  <c r="M182" i="2" s="1"/>
  <c r="H183" i="2"/>
  <c r="I183" i="2" s="1"/>
  <c r="M183" i="2" s="1"/>
  <c r="H185" i="2"/>
  <c r="I185" i="2" s="1"/>
  <c r="M185" i="2" s="1"/>
  <c r="H186" i="2"/>
  <c r="I186" i="2" s="1"/>
  <c r="M186" i="2" s="1"/>
  <c r="H187" i="2"/>
  <c r="I187" i="2" s="1"/>
  <c r="M187" i="2" s="1"/>
  <c r="H188" i="2"/>
  <c r="I188" i="2" s="1"/>
  <c r="M188" i="2" s="1"/>
  <c r="H189" i="2"/>
  <c r="I189" i="2" s="1"/>
  <c r="M189" i="2" s="1"/>
  <c r="H190" i="2"/>
  <c r="I190" i="2" s="1"/>
  <c r="M190" i="2" s="1"/>
  <c r="H191" i="2"/>
  <c r="I191" i="2" s="1"/>
  <c r="M191" i="2" s="1"/>
  <c r="H192" i="2"/>
  <c r="I192" i="2" s="1"/>
  <c r="M192" i="2" s="1"/>
  <c r="H193" i="2"/>
  <c r="I193" i="2" s="1"/>
  <c r="M193" i="2" s="1"/>
  <c r="H194" i="2"/>
  <c r="I194" i="2" s="1"/>
  <c r="M194" i="2" s="1"/>
  <c r="H195" i="2"/>
  <c r="I195" i="2" s="1"/>
  <c r="M195" i="2" s="1"/>
  <c r="D184" i="2"/>
  <c r="N184" i="2"/>
  <c r="H184" i="2" s="1"/>
  <c r="I184" i="2" s="1"/>
  <c r="M184" i="2" s="1"/>
  <c r="O184" i="2"/>
  <c r="C184" i="2"/>
  <c r="D174" i="2"/>
  <c r="N174" i="2"/>
  <c r="H174" i="2" s="1"/>
  <c r="I174" i="2" s="1"/>
  <c r="M174" i="2" s="1"/>
  <c r="O174" i="2"/>
  <c r="C174" i="2"/>
  <c r="D158" i="2"/>
  <c r="N158" i="2"/>
  <c r="H158" i="2" s="1"/>
  <c r="I158" i="2" s="1"/>
  <c r="M158" i="2" s="1"/>
  <c r="O158" i="2"/>
  <c r="C158" i="2"/>
  <c r="D146" i="2"/>
  <c r="N146" i="2"/>
  <c r="H146" i="2" s="1"/>
  <c r="I146" i="2" s="1"/>
  <c r="M146" i="2" s="1"/>
  <c r="O146" i="2"/>
  <c r="C146" i="2"/>
  <c r="D130" i="2"/>
  <c r="N130" i="2"/>
  <c r="H130" i="2" s="1"/>
  <c r="O130" i="2"/>
  <c r="C130" i="2"/>
  <c r="D108" i="2"/>
  <c r="N108" i="2"/>
  <c r="H108" i="2" s="1"/>
  <c r="O108" i="2"/>
  <c r="C108" i="2"/>
  <c r="D96" i="2"/>
  <c r="N96" i="2"/>
  <c r="H96" i="2" s="1"/>
  <c r="O96" i="2"/>
  <c r="C96" i="2"/>
  <c r="D79" i="2"/>
  <c r="N79" i="2"/>
  <c r="H79" i="2" s="1"/>
  <c r="O79" i="2"/>
  <c r="C79" i="2"/>
  <c r="D60" i="2"/>
  <c r="N60" i="2"/>
  <c r="H60" i="2" s="1"/>
  <c r="O60" i="2"/>
  <c r="C60" i="2"/>
  <c r="D50" i="2"/>
  <c r="N50" i="2"/>
  <c r="O50" i="2"/>
  <c r="C50" i="2"/>
  <c r="D34" i="2"/>
  <c r="N34" i="2"/>
  <c r="O34" i="2"/>
  <c r="C34" i="2"/>
  <c r="D31" i="2"/>
  <c r="F31" i="2"/>
  <c r="N31" i="2"/>
  <c r="O31" i="2"/>
  <c r="Q31" i="2"/>
  <c r="C31" i="2"/>
  <c r="N29" i="2"/>
  <c r="H29" i="2" s="1"/>
  <c r="C29" i="2"/>
  <c r="D12" i="2"/>
  <c r="F12" i="2"/>
  <c r="G12" i="2"/>
  <c r="N12" i="2"/>
  <c r="C12" i="2"/>
  <c r="K34" i="2" l="1"/>
  <c r="L34" i="2" s="1"/>
  <c r="M25" i="2"/>
  <c r="H31" i="2"/>
  <c r="I32" i="2"/>
  <c r="I31" i="2" s="1"/>
  <c r="H34" i="2"/>
  <c r="I130" i="2"/>
  <c r="M130" i="2" s="1"/>
  <c r="I26" i="2"/>
  <c r="M26" i="2" s="1"/>
  <c r="I14" i="2"/>
  <c r="M14" i="2" s="1"/>
  <c r="I79" i="2"/>
  <c r="M79" i="2" s="1"/>
  <c r="I50" i="2"/>
  <c r="M50" i="2" s="1"/>
  <c r="K24" i="2"/>
  <c r="L24" i="2" s="1"/>
  <c r="K23" i="2"/>
  <c r="L23" i="2" s="1"/>
  <c r="K22" i="2"/>
  <c r="L22" i="2" s="1"/>
  <c r="H50" i="2"/>
  <c r="I30" i="2"/>
  <c r="K33" i="2"/>
  <c r="L33" i="2" s="1"/>
  <c r="K21" i="2"/>
  <c r="L21" i="2" s="1"/>
  <c r="M32" i="2"/>
  <c r="M31" i="2" s="1"/>
  <c r="K20" i="2"/>
  <c r="L20" i="2" s="1"/>
  <c r="K43" i="2"/>
  <c r="L43" i="2" s="1"/>
  <c r="K19" i="2"/>
  <c r="L19" i="2" s="1"/>
  <c r="H12" i="2"/>
  <c r="H11" i="2" s="1"/>
  <c r="K42" i="2"/>
  <c r="L42" i="2" s="1"/>
  <c r="K18" i="2"/>
  <c r="L18" i="2" s="1"/>
  <c r="I40" i="2"/>
  <c r="M40" i="2" s="1"/>
  <c r="K41" i="2"/>
  <c r="L41" i="2" s="1"/>
  <c r="K17" i="2"/>
  <c r="L17" i="2" s="1"/>
  <c r="K28" i="2"/>
  <c r="L28" i="2" s="1"/>
  <c r="K16" i="2"/>
  <c r="L16" i="2" s="1"/>
  <c r="K27" i="2"/>
  <c r="L27" i="2" s="1"/>
  <c r="K15" i="2"/>
  <c r="L15" i="2" s="1"/>
  <c r="I108" i="2"/>
  <c r="M108" i="2" s="1"/>
  <c r="I96" i="2"/>
  <c r="M96" i="2" s="1"/>
  <c r="I60" i="2"/>
  <c r="M60" i="2" s="1"/>
  <c r="O49" i="2"/>
  <c r="D49" i="2"/>
  <c r="D48" i="2" s="1"/>
  <c r="N49" i="2"/>
  <c r="C49" i="2"/>
  <c r="C48" i="2" s="1"/>
  <c r="N11" i="2"/>
  <c r="N10" i="2" s="1"/>
  <c r="C11" i="2"/>
  <c r="C10" i="2" s="1"/>
  <c r="Q35" i="2"/>
  <c r="F35" i="2"/>
  <c r="M12" i="2" l="1"/>
  <c r="H10" i="2"/>
  <c r="K40" i="2"/>
  <c r="L40" i="2" s="1"/>
  <c r="C9" i="2"/>
  <c r="I29" i="2"/>
  <c r="K29" i="2" s="1"/>
  <c r="L29" i="2" s="1"/>
  <c r="M30" i="2"/>
  <c r="M29" i="2" s="1"/>
  <c r="K14" i="2"/>
  <c r="L14" i="2" s="1"/>
  <c r="K26" i="2"/>
  <c r="I12" i="2"/>
  <c r="K32" i="2"/>
  <c r="N48" i="2"/>
  <c r="H48" i="2" s="1"/>
  <c r="H49" i="2"/>
  <c r="O48" i="2"/>
  <c r="I48" i="2" s="1"/>
  <c r="M48" i="2" s="1"/>
  <c r="I49" i="2"/>
  <c r="M49" i="2" s="1"/>
  <c r="S175" i="2" s="1"/>
  <c r="K30" i="2"/>
  <c r="L30" i="2" s="1"/>
  <c r="G35" i="2"/>
  <c r="G34" i="2" s="1"/>
  <c r="F34" i="2"/>
  <c r="R35" i="2"/>
  <c r="R34" i="2" s="1"/>
  <c r="Q34" i="2"/>
  <c r="K12" i="2" l="1"/>
  <c r="K11" i="2" s="1"/>
  <c r="L26" i="2"/>
  <c r="L12" i="2"/>
  <c r="L11" i="2" s="1"/>
  <c r="L10" i="2" s="1"/>
  <c r="K31" i="2"/>
  <c r="L31" i="2" s="1"/>
  <c r="L32" i="2"/>
  <c r="H9" i="2"/>
  <c r="N9" i="2"/>
  <c r="I11" i="2"/>
  <c r="I10" i="2" s="1"/>
  <c r="I9" i="2" s="1"/>
  <c r="O30" i="2"/>
  <c r="D30" i="2"/>
  <c r="M11" i="2" l="1"/>
  <c r="M10" i="2" s="1"/>
  <c r="M9" i="2" s="1"/>
  <c r="K10" i="2"/>
  <c r="K9" i="2" s="1"/>
  <c r="L9" i="2" s="1"/>
  <c r="F30" i="2"/>
  <c r="D29" i="2"/>
  <c r="D11" i="2" s="1"/>
  <c r="D10" i="2" s="1"/>
  <c r="D9" i="2" s="1"/>
  <c r="Q30" i="2"/>
  <c r="O29" i="2"/>
  <c r="R33" i="2"/>
  <c r="R31" i="2" s="1"/>
  <c r="G33" i="2"/>
  <c r="G31" i="2" s="1"/>
  <c r="R30" i="2" l="1"/>
  <c r="R29" i="2" s="1"/>
  <c r="Q29" i="2"/>
  <c r="G30" i="2"/>
  <c r="G29" i="2" s="1"/>
  <c r="G11" i="2" s="1"/>
  <c r="F29" i="2"/>
  <c r="F11" i="2" s="1"/>
  <c r="O14" i="2"/>
  <c r="Q14" i="2" s="1"/>
  <c r="R14" i="2" s="1"/>
  <c r="O15" i="2"/>
  <c r="Q15" i="2" s="1"/>
  <c r="R15" i="2" s="1"/>
  <c r="O16" i="2"/>
  <c r="Q16" i="2" s="1"/>
  <c r="R16" i="2" s="1"/>
  <c r="O17" i="2"/>
  <c r="Q17" i="2" s="1"/>
  <c r="R17" i="2" s="1"/>
  <c r="O18" i="2"/>
  <c r="Q18" i="2" s="1"/>
  <c r="R18" i="2" s="1"/>
  <c r="O19" i="2"/>
  <c r="Q19" i="2" s="1"/>
  <c r="R19" i="2" s="1"/>
  <c r="O20" i="2"/>
  <c r="Q20" i="2" s="1"/>
  <c r="R20" i="2" s="1"/>
  <c r="O21" i="2"/>
  <c r="Q21" i="2" s="1"/>
  <c r="R21" i="2" s="1"/>
  <c r="O22" i="2"/>
  <c r="Q22" i="2" s="1"/>
  <c r="R22" i="2" s="1"/>
  <c r="O23" i="2"/>
  <c r="Q23" i="2" s="1"/>
  <c r="R23" i="2" s="1"/>
  <c r="O24" i="2"/>
  <c r="Q24" i="2" s="1"/>
  <c r="R24" i="2" s="1"/>
  <c r="O25" i="2"/>
  <c r="Q25" i="2" s="1"/>
  <c r="R25" i="2" s="1"/>
  <c r="O26" i="2"/>
  <c r="Q26" i="2" s="1"/>
  <c r="R26" i="2" s="1"/>
  <c r="O27" i="2"/>
  <c r="Q27" i="2" s="1"/>
  <c r="R27" i="2" s="1"/>
  <c r="O28" i="2"/>
  <c r="Q28" i="2" s="1"/>
  <c r="R28" i="2" s="1"/>
  <c r="O12" i="2" l="1"/>
  <c r="O11" i="2" s="1"/>
  <c r="O10" i="2" s="1"/>
  <c r="O9" i="2" s="1"/>
  <c r="Q46" i="2"/>
  <c r="R46" i="2" s="1"/>
  <c r="R12" i="2" l="1"/>
  <c r="R11" i="2" s="1"/>
  <c r="Q12" i="2"/>
  <c r="Q11" i="2" s="1"/>
  <c r="G46" i="2"/>
  <c r="G47" i="2"/>
  <c r="G45" i="2"/>
  <c r="G44" i="2"/>
  <c r="Q39" i="2" l="1"/>
  <c r="R39" i="2" s="1"/>
  <c r="Q38" i="2"/>
  <c r="R38" i="2" s="1"/>
  <c r="F38" i="2"/>
  <c r="R10" i="2" l="1"/>
  <c r="R9" i="2" s="1"/>
  <c r="G38" i="2"/>
  <c r="G10" i="2" s="1"/>
  <c r="G9" i="2" s="1"/>
  <c r="F10" i="2"/>
  <c r="F9" i="2" s="1"/>
  <c r="Q10" i="2"/>
  <c r="Q9" i="2" s="1"/>
</calcChain>
</file>

<file path=xl/sharedStrings.xml><?xml version="1.0" encoding="utf-8"?>
<sst xmlns="http://schemas.openxmlformats.org/spreadsheetml/2006/main" count="311" uniqueCount="237">
  <si>
    <t>STT</t>
  </si>
  <si>
    <t>Biểu 01</t>
  </si>
  <si>
    <t>Số nộp NSNN</t>
  </si>
  <si>
    <t>Tổng chi phí phát sinh phục vụ cho công tác thu phí</t>
  </si>
  <si>
    <t>Ghi chú</t>
  </si>
  <si>
    <t>Biểu 02</t>
  </si>
  <si>
    <t>Đơn vị tính: Triệu đồng</t>
  </si>
  <si>
    <t>Tỷ lệ trích để lại theo Nghị quyết 05/2022/NQ-HĐND</t>
  </si>
  <si>
    <t xml:space="preserve">Tổng chi phí phát sinh phục vụ cho công tác thu phí </t>
  </si>
  <si>
    <t>Tên phí, lệ phí cung cấp dịch vụ công trực tuyến đề xuất điều chỉnh giảm mức thu</t>
  </si>
  <si>
    <t>I</t>
  </si>
  <si>
    <t>Dự kiến số phí, lệ phí thu được trong 01 năm theo mức thu đang đề xuất bằng 60% mức thu trực tiếp tại Nghị quyết số 05/2022/NQ-HĐND</t>
  </si>
  <si>
    <t>6=3-4</t>
  </si>
  <si>
    <t>11=8-9</t>
  </si>
  <si>
    <t>Phí thư viện</t>
  </si>
  <si>
    <t>(Kèm theo Tờ trình số:              /TTr-UBND ngày             /6/2023 của UBND tỉnh)</t>
  </si>
  <si>
    <t>BÁO CÁO ĐÁNH GIÁ TÌNH HÌNH THU PHÍ, LỆ PHÍ THEO NGHỊ QUYẾT SỐ 05/2022/NQ-HĐND
VÀ DỰ KIẾN SỐ THU PHÍ, LỆ PHÍ CUNG CẤP DỊCH VỤ CÔNG TRỰC TUYẾN THEO MỨC THU ĐỀ XUẤT TẠI DỰ THẢO NGHỊ QUYẾT</t>
  </si>
  <si>
    <t>II</t>
  </si>
  <si>
    <t>Phí thẩm định cấp giấy chứng nhận đủ điều kiện kinh doanh hoạt động cơ sở thể thao, câu lạc bộ thể thao chuyên nghiệp</t>
  </si>
  <si>
    <t>A</t>
  </si>
  <si>
    <t>CÁC KHOẢN PHÍ</t>
  </si>
  <si>
    <t>B</t>
  </si>
  <si>
    <t>CÁC KHOẢN LỆ PHÍ</t>
  </si>
  <si>
    <t>Lệ phí hộ tịch</t>
  </si>
  <si>
    <t>Thành phố Bắc Kạn</t>
  </si>
  <si>
    <t>UBND phường Đức Xuân</t>
  </si>
  <si>
    <t>UBND phường Phùng Chí Kiên</t>
  </si>
  <si>
    <t>UBND phường Sông Cầu</t>
  </si>
  <si>
    <t>UBND phường Huyển Tụng</t>
  </si>
  <si>
    <t>UBND xã Nông Thượng</t>
  </si>
  <si>
    <t>UBND xã Dương Quang</t>
  </si>
  <si>
    <t>UBND phường Nguyễn Thị Minh Khai</t>
  </si>
  <si>
    <t>Lệ phí cấp giấy phép lao động cho người nước ngoài làm việc tại Việt Nam</t>
  </si>
  <si>
    <t>Lệ phí cấp giấy phép xây dựng</t>
  </si>
  <si>
    <t>III</t>
  </si>
  <si>
    <t>IV</t>
  </si>
  <si>
    <t>Lệ phí đăng ký kinh doanh</t>
  </si>
  <si>
    <t>Sở Xây dựng</t>
  </si>
  <si>
    <t>Sở Kế hoạch và Đầu tư</t>
  </si>
  <si>
    <t>Số phí được trích để lại đơn vị</t>
  </si>
  <si>
    <t>Phí thẩm định báo cáo đánh giá tác động môi trường</t>
  </si>
  <si>
    <t>Phí thẩm định đề án, báo cáo thăm dò đánh giá trữ lượng, khai thác, sử dụng nước dưới đất; Phí thẩm định hồ sơ, điều kiện hành nghề khoan nước dưới đất; Phí thẩm định đề án khai thác, sử dụng nước mặt</t>
  </si>
  <si>
    <t>Phí thẩm định cấp, cấp lại, điều chỉnh giấy phép môi trường</t>
  </si>
  <si>
    <t>Phí thẩm định hồ sơ cấp giấy chứng nhận quyền sử dụng đất</t>
  </si>
  <si>
    <t>Phí khai thác và sử dụng tài liệu đất đai</t>
  </si>
  <si>
    <t>Phí thẩm định phương án cải tạo, phục hồi môi trường và phương án cải tạo, phục hồi môi trường bổ sung</t>
  </si>
  <si>
    <t>-</t>
  </si>
  <si>
    <t>Phí cung cấp thông tin về giao dịch bảo đảm bằng quyền sử dụng đất, tài sản gắn liền với đất</t>
  </si>
  <si>
    <t>Phí đăng ký giao dịch bảo đảm</t>
  </si>
  <si>
    <t>V</t>
  </si>
  <si>
    <t>Lệ phí cấp giấy chứng nhận quyền sử dụng đất, quyền sở hữu nhà, tài sản gắn liền với đất</t>
  </si>
  <si>
    <t>Phòng Tư pháp thành phố</t>
  </si>
  <si>
    <t>Huyện Na Rì</t>
  </si>
  <si>
    <t>UBND xã Xuân Dương</t>
  </si>
  <si>
    <t>UBND xã Côn Minh</t>
  </si>
  <si>
    <t>UBND xã Kim Lư</t>
  </si>
  <si>
    <t>UBND xã Dương Sơn</t>
  </si>
  <si>
    <t>UBND xã Văn Minh</t>
  </si>
  <si>
    <t>UBND xã Kim Hỷ</t>
  </si>
  <si>
    <t>UBND xã Cư Lễ</t>
  </si>
  <si>
    <t>UBND xã Lương Thượng</t>
  </si>
  <si>
    <t>UBND xã Văn Lang</t>
  </si>
  <si>
    <t>UBND xã Sơn Thành</t>
  </si>
  <si>
    <t>UBND xã Văn Vũ</t>
  </si>
  <si>
    <t>UBND xã Trần Phú</t>
  </si>
  <si>
    <t>UBND xã Cường Lợi</t>
  </si>
  <si>
    <t>UBND xã Liêm Thủy</t>
  </si>
  <si>
    <t>UBND xã Đổng Xá</t>
  </si>
  <si>
    <t>UBND xã Quang Phong</t>
  </si>
  <si>
    <t>UBND thị trấn Yến Lạc</t>
  </si>
  <si>
    <t>Phòng Tư pháp huyện</t>
  </si>
  <si>
    <t>Huyện Ba Bể</t>
  </si>
  <si>
    <t>UBND thị trấn Chợ Rã</t>
  </si>
  <si>
    <t>UBND xã Thượng giáo</t>
  </si>
  <si>
    <t>UBND xã Cao Thượng</t>
  </si>
  <si>
    <t>UBND xã Khang Ninh</t>
  </si>
  <si>
    <t>UBND xã Nam Mẫu</t>
  </si>
  <si>
    <t>UBND xã Quảng Khê</t>
  </si>
  <si>
    <t>UBND xã Đồng Phúc</t>
  </si>
  <si>
    <t>UBND xã Hoàng Trĩ</t>
  </si>
  <si>
    <t>UBND xã Địa Linh</t>
  </si>
  <si>
    <t>UBND xã Yến Dương</t>
  </si>
  <si>
    <t>UBND xã Chu Hương</t>
  </si>
  <si>
    <t>UBND xã Mỹ Phương</t>
  </si>
  <si>
    <t>UBND xã Hà Hiệu</t>
  </si>
  <si>
    <t>UBND xã Phúc Lộc</t>
  </si>
  <si>
    <t>UBND xã Bành Trạch</t>
  </si>
  <si>
    <t>UBND phường Xuất Hóa</t>
  </si>
  <si>
    <t>Huyện Pác Nặm</t>
  </si>
  <si>
    <t>Xã Bằng Thành</t>
  </si>
  <si>
    <t>Xã Bộc Bố</t>
  </si>
  <si>
    <t>Xã Giáo Hiệu</t>
  </si>
  <si>
    <t>Xã Nghiên Loan</t>
  </si>
  <si>
    <t>Xã Nhạn Môn</t>
  </si>
  <si>
    <t>Xã Xuân La</t>
  </si>
  <si>
    <t>Xã Cổ Linh</t>
  </si>
  <si>
    <t>Xã Công Bằng</t>
  </si>
  <si>
    <t>Xã An Thắng</t>
  </si>
  <si>
    <t>Xã Cao Tân</t>
  </si>
  <si>
    <t>Huyện Chợ Đồn</t>
  </si>
  <si>
    <t>Xã Yên Mỹ</t>
  </si>
  <si>
    <t>Xã Đại Sảo</t>
  </si>
  <si>
    <t>Xã Yên Phong</t>
  </si>
  <si>
    <t>Xã Bình Trung</t>
  </si>
  <si>
    <t>Xã Nghĩa Tá</t>
  </si>
  <si>
    <t>Xã Lương Bằng</t>
  </si>
  <si>
    <t>Xã Bằng Lãng</t>
  </si>
  <si>
    <t>Xã Đồng Thắng</t>
  </si>
  <si>
    <t>Xã Phương Viên</t>
  </si>
  <si>
    <t>Xã Bằng Phúc</t>
  </si>
  <si>
    <t>TT Bằng Lũng</t>
  </si>
  <si>
    <t>Xã Ngọc Phái</t>
  </si>
  <si>
    <t>Xã Yên Thượng</t>
  </si>
  <si>
    <t>Xã Yên Thịnh</t>
  </si>
  <si>
    <t>Xã Bản Thi</t>
  </si>
  <si>
    <t>Xã Quảng Bạch</t>
  </si>
  <si>
    <t>Xã Tân Lập</t>
  </si>
  <si>
    <t>Xã Đồng Lạc</t>
  </si>
  <si>
    <t>Xã Nam Cường</t>
  </si>
  <si>
    <t>Xã Xuân Lạc</t>
  </si>
  <si>
    <t>Phí sử dụng tạm thời lòng đường, hè phố</t>
  </si>
  <si>
    <t>VI</t>
  </si>
  <si>
    <t>VII</t>
  </si>
  <si>
    <t>VIII</t>
  </si>
  <si>
    <t>IX</t>
  </si>
  <si>
    <t>X</t>
  </si>
  <si>
    <t>XI</t>
  </si>
  <si>
    <t>Năm 2022, các xã nộp toàn bộ số phí thu được vào NSNN để tăng thu ngân sách xã.</t>
  </si>
  <si>
    <t>Phí thăm quan danh lam thắng cảnh</t>
  </si>
  <si>
    <t>Đối với Hồ Ba Bể, động Hua Mạ, động Thẳm Phầy</t>
  </si>
  <si>
    <t>Đối với động Nàng Tiên</t>
  </si>
  <si>
    <t>Huyện Chợ Mới</t>
  </si>
  <si>
    <t>Xã Yên Cư</t>
  </si>
  <si>
    <t>Xã Yên Hân</t>
  </si>
  <si>
    <t>Xã Bình Văn</t>
  </si>
  <si>
    <t>Xã Như Cố</t>
  </si>
  <si>
    <t>Xã Cao Kỳ</t>
  </si>
  <si>
    <t>Xã Nông Hạ</t>
  </si>
  <si>
    <t>Xã Mai Lạp</t>
  </si>
  <si>
    <t>Xã Thanh Mai</t>
  </si>
  <si>
    <t>Xã Thanh Vận</t>
  </si>
  <si>
    <t>Xã Hoà Mục</t>
  </si>
  <si>
    <t>Xã Tân Sơn</t>
  </si>
  <si>
    <t>Xã Thanh Thịnh</t>
  </si>
  <si>
    <t>Xã Quảng Chu</t>
  </si>
  <si>
    <t>Thị trấn Đồng Tâm</t>
  </si>
  <si>
    <t>XII</t>
  </si>
  <si>
    <t>XIII</t>
  </si>
  <si>
    <t>Phí thăm quan di tích lịch sử</t>
  </si>
  <si>
    <t>Di tích Đồn Phủ Thông</t>
  </si>
  <si>
    <t>Di tích Nà Tu</t>
  </si>
  <si>
    <t>Di tích ATK</t>
  </si>
  <si>
    <t>Phường Đức Xuân</t>
  </si>
  <si>
    <t>Tên địa phương/Các loại phí, lệ phí</t>
  </si>
  <si>
    <t>Mức thu phí, lệ phí cung cấp dịch vụ công theo hình thức trực tuyến tại dự thảo Nghị quyết</t>
  </si>
  <si>
    <t>Mức thu phí, lệ phí cung cấp dịch vụ công theo hình thức trực tuyến so với mức thu theo hình thức trực tiếp của một số tỉnh</t>
  </si>
  <si>
    <t>Tỉnh Thái Nguyên</t>
  </si>
  <si>
    <t>Năm 2022 không phát sinh</t>
  </si>
  <si>
    <t>Mức thu bằng 50% mức thu lệ phí theo quy định hiện hành tại các nghị quyết của Hội đồng nhân dân tỉnh Thái Nguyên.</t>
  </si>
  <si>
    <t>Nghị quyết số 11/2022/NQ-HĐND ngày 20/7/2022 của HĐND tỉnh Thái Nguyên</t>
  </si>
  <si>
    <t>Tỉnh Cao Bằng</t>
  </si>
  <si>
    <t>Nghị quyết số 89/2022/NQ-HĐND ngày 09/12/2022 của HĐND tỉnh Cao Bằng</t>
  </si>
  <si>
    <t>Các khoản phí, lệ phí thuộc thẩm quyền quyết định của Hội đồng nhân dân tỉnh khi tổ chức, cá nhân thực hiện thủ tục hành chính nộp hồ sơ trên môi trường mạng thông qua dịch vụ công trực tuyến trên địa bàn tỉnh Cao Bằng</t>
  </si>
  <si>
    <t>Mức thu bằng 50% mức thu phí, lệ phí theo quy định tại các Nghị quyết của Hội đồng nhân dân tỉnh Cao Bằng</t>
  </si>
  <si>
    <t>Tỉnh Yên Bái</t>
  </si>
  <si>
    <t>Nghị quyết số 57/2022/NQ-HĐND ngày 09/12/2022 của HĐND tỉnh Yên Bái</t>
  </si>
  <si>
    <t>Các khoản lệ phí thuộc thẩm quyền quyết định của Hội đồng nhân dân tỉnh khi thực hiện các thủ tục hành chính thông qua dịch vụ công trực tuyến trên địa bàn tỉnh Yên Bái</t>
  </si>
  <si>
    <t>Mức thu bằng 50% mức thu lệ phí quy định tại Nghị quyết số 22/2020/NQ-HĐND ngày 04 tháng 7 năm 2020 của Hội đồng nhân dân tỉnh Yên Bái về việc ban hành một số loại phí, lệ phí trên địa bàn tỉnh Yên Bái thuộc thẩm quyền quyết định của Hội đồng nhân dân tỉnh; Nghị quyết số 18/2022/NQ-HĐND ngày 06 tháng 7 năm 2022 của Hội đồng nhân dân tỉnh Yên Bái sửa đổi, bổ sung một số nội dung Điều 3 Nghị quyết số 22/2020/NQ-HĐND</t>
  </si>
  <si>
    <t>Tỉnh Hưng Yên</t>
  </si>
  <si>
    <t>Lệ phí cấp phép xây dựng</t>
  </si>
  <si>
    <t>Lệ phí hộ tịch thực hiện tại UBND cấp xã</t>
  </si>
  <si>
    <t>Mức thu lệ phí được giảm 100% mức thu quy định tại Nghị quyết số 292/2020/NQ-HĐND</t>
  </si>
  <si>
    <t>Lệ phí hộ tịch thực hiện tại UBND cấp huyện</t>
  </si>
  <si>
    <t>Mức thu bằng 50% mức thu quy định tại điểm đ khoản 4 Điều 1 Nghị quyết số 292/2020/NQ-HĐND</t>
  </si>
  <si>
    <t>Nghị quyết số 331/2022/NQ-HĐND ngày 09/12/2022 của HĐND tỉnh Hưng Yên</t>
  </si>
  <si>
    <t>Tỉnh Quảng Ngãi</t>
  </si>
  <si>
    <t>Các khoản phí, lệ phí thuộc thẩm quyền quyết định của Hội đồng nhân dân tỉnh khi thực hiện các thủ tục hành chính thông qua dịch vụ công trực tuyến trên địa bàn tỉnh Quảng Ngãi</t>
  </si>
  <si>
    <t>Các khoản lệ phí thuộc thẩm quyền quyết định của Hội đồng nhân dân tỉnh đối với hoạt động cung cấp dịch vụ công trực tuyến trên địa bàn tỉnh Thái Nguyên</t>
  </si>
  <si>
    <t>Mức thu bằng 50% mức thu phí, lệ phí theo quy định tại các Nghị quyết của Hội đồng nhân dân tỉnh Quảng Ngãi</t>
  </si>
  <si>
    <t>Nghị quyết số 11/2022/NQ-HĐND ngày 07/7/2022 của HĐND tỉnh Quảng Ngãi</t>
  </si>
  <si>
    <t>Tỉnh Thanh Hóa</t>
  </si>
  <si>
    <t>Nghị quyết số 289/2022/NQ-HĐND ngày 13/7/2022 của HĐND tỉnh Thanh Hóa</t>
  </si>
  <si>
    <t>Các khoản phí, lệ phí thuộc thẩm quyền quyết định của Hội đồng nhân dân tỉnh khi thực hiện các thủ tục hành chính thông qua dịch vụ công trực tuyến trên địa bàn tỉnh Thanh Hóa</t>
  </si>
  <si>
    <t>Mức thu bằng 70% mức thu phí, lệ phí theo quy định tại Nghị quyết của Hội đồng nhân dân tỉnh Thanh Hóa</t>
  </si>
  <si>
    <t>Tỉnh Ninh Thuận</t>
  </si>
  <si>
    <t>Nghị quyết số 22/2022/NQ-HĐND ngày 09/12/2022 của HĐND tỉnh Ninh Thuận</t>
  </si>
  <si>
    <t>Mức thu bằng 50% mức thu được quy định tại Điều 21 Nghị quyết số 13/2020/NQ-HĐND ngày 10/12/2020 và khoản 2 Điều 1 Nghị quyết số 06/2022/NQ-HĐND ngày 22/7/2022 của HĐND tỉnh</t>
  </si>
  <si>
    <t>Phí thẩm định cấp Giấy chứng nhận đủ điều kiện kinh doanh hoạt động cơ sở thể thao, câu lạc bộ thể thao chuyên nghiệp</t>
  </si>
  <si>
    <t>Mức thu bằng 70% mức thu phí quy định tại khoản 3, điều 9 Nghị quyết số 13/2020/NQ-HĐND ngày 10/12/2020</t>
  </si>
  <si>
    <t>Phí bình tuyển, công nhận cây mẹ, cây đầu dòng, vườn giống cây lâm nghiệp, rừng giống</t>
  </si>
  <si>
    <t>Mức thu bằng 50% mức thu phí quy định tại khoản 4, điều 2 Nghị quyết số 13/2020/NQ-HĐND ngày 10/12/2020</t>
  </si>
  <si>
    <t>Tỉnh Lạng Sơn</t>
  </si>
  <si>
    <t>Phí thẩm định đề án, báo cáo thăm dò đánh giá trữ lượng, khai thác sử dụng nước dưới đất</t>
  </si>
  <si>
    <t>Phí thẩm định hồ sơ, điều kiện hành nghề khoan nước dưới đất</t>
  </si>
  <si>
    <t>Phí thẩm định đề án khai thác, sử dụng nước mặt</t>
  </si>
  <si>
    <t>Phí thẩm định đề án xả nước thải vào nguồn nước, công trình thủy lợi</t>
  </si>
  <si>
    <t>Mức thu bằng 60% mức thu phí, lệ phí theo quy định tại các Nghị quyết của Hội đồng nhân dân tỉnh Lạng Sơn</t>
  </si>
  <si>
    <t>Nghị quyết số 05/2021/NQ-HĐND ngày 03/02/2021 của HĐND tỉnh Lạng Sơn</t>
  </si>
  <si>
    <t>Mức thu bằng 60% mức thu phí, lệ phí cung cấp dịch vụ công theo hình thức trực tiếp quy định tại Nghị quyết số 05/2022/NQ-HĐND ngày 19/7/2022 của HĐND tỉnh Bắc Kạn</t>
  </si>
  <si>
    <t>BẢNG SO SÁNH MỨC THU PHÍ, LỆ PHÍ CUNG CẤP DỊCH VỤ CÔNG THEO HÌNH THỨC TRỰC TUYẾN CỦA MỘT SỐ TỈNH 
VỚI MỨC THU TẠI DỰ THẢO NGHỊ QUYẾT</t>
  </si>
  <si>
    <t>Huyện Ngân Sơn</t>
  </si>
  <si>
    <t>Xã Cốc Đán</t>
  </si>
  <si>
    <t>Xã Thượng Ân</t>
  </si>
  <si>
    <t>Xã Bằng Vân</t>
  </si>
  <si>
    <t>Xã Đức Vân</t>
  </si>
  <si>
    <t>Thị trấn Vân Tùng</t>
  </si>
  <si>
    <t>Xã Thượng Quan</t>
  </si>
  <si>
    <t>Xã Thuần Mang</t>
  </si>
  <si>
    <t>Xã Hiệp Lực</t>
  </si>
  <si>
    <t>Xã Trung Hòa</t>
  </si>
  <si>
    <t>Thị trấn Nà Phặc</t>
  </si>
  <si>
    <t>Huyện Bạch Thông</t>
  </si>
  <si>
    <t>Xã Cao Sơn</t>
  </si>
  <si>
    <t>Xã Mỹ thanh</t>
  </si>
  <si>
    <t>Xã Vũ Muộn</t>
  </si>
  <si>
    <t>Xã Quang Thuận</t>
  </si>
  <si>
    <t>Xã Sỹ Bình</t>
  </si>
  <si>
    <t>Xã Quân Hà</t>
  </si>
  <si>
    <t>Xã Dương Phong</t>
  </si>
  <si>
    <t>Xã Nguyên Phúc</t>
  </si>
  <si>
    <t>Xã Lục Bình</t>
  </si>
  <si>
    <t>Xã Tân Tú</t>
  </si>
  <si>
    <t>Xã Đôn Phong</t>
  </si>
  <si>
    <t>Xã Vi Hương</t>
  </si>
  <si>
    <t>Xã Cẩm Giàng</t>
  </si>
  <si>
    <t>Thị trấn Phủ Thông</t>
  </si>
  <si>
    <t>Nghị quyết quy định mức thu phí, lệ phí cung cấp dịch vụ công trực tuyến của các tỉnh</t>
  </si>
  <si>
    <t xml:space="preserve">Tổng số thu phí, lệ phí trong 6 tháng cuối năm 2022 </t>
  </si>
  <si>
    <t xml:space="preserve">Tỷ lệ trích để lại </t>
  </si>
  <si>
    <t>Dự kiến tổng số thu phí, lệ phí năm 2023</t>
  </si>
  <si>
    <t>Số thu ngân sách dự kiến giảm năm 2023</t>
  </si>
  <si>
    <t>TỔNG CỘNG</t>
  </si>
  <si>
    <t>17=14-15</t>
  </si>
  <si>
    <t>Đánh  giá tình hình thu phí, lệ phí theo Nghị quyết số 05/2022/NQ-HĐND trong 6 tháng cuối năm 2022 
(từ khi Nghị quyết có hiệu lực thi hành)</t>
  </si>
  <si>
    <t>Dự kiến tình hình thu phí, lệ phí năm 2023 theo theo 
Nghị quyết số 05/2022/NQ-HĐND</t>
  </si>
  <si>
    <t>Dự kiến tình hình thu phí, lệ phí theo mức thu đang đề xuất tại dự thảo Nghị quyết 
(bằng 60% mức thu theo hình thức trực tiếp)</t>
  </si>
  <si>
    <t>Mức thu tại Nghị quyết 05/2022/NQ-HĐND ngày 19/7/2022 của HĐND tỉnh đối với Hồ Ba Bể, động Hua Mạ, động Thẳm Phầy áp dụng từ 01/01/2023, do đó năm 2022 không có số liệu báo cáo theo Nghị quyết số 05/2022/NQ-HĐND ngày 19/7/2022 của HĐND tỉnh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</si>
</sst>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6" x14ac:knownFonts="1">
    <font>
      <sz val="12"/>
      <color theme="1"/>
      <name val="Times New Roman"/>
      <family val="2"/>
      <charset val="163"/>
    </font>
    <font>
      <i/>
      <sz val="12"/>
      <color theme="1"/>
      <name val="Times New Roman"/>
      <family val="1"/>
    </font>
    <font>
      <b/>
      <sz val="12"/>
      <color theme="1"/>
      <name val="Times New Roman"/>
      <family val="1"/>
    </font>
    <font>
      <sz val="12"/>
      <color theme="1"/>
      <name val="Times New Roman"/>
      <family val="2"/>
      <charset val="163"/>
    </font>
    <font>
      <b/>
      <sz val="13"/>
      <color theme="1"/>
      <name val="Times New Roman"/>
      <family val="1"/>
    </font>
    <font>
      <sz val="12"/>
      <name val="Times New Roman"/>
      <family val="2"/>
      <charset val="163"/>
    </font>
    <font>
      <b/>
      <sz val="12"/>
      <name val="Times New Roman"/>
      <family val="2"/>
      <charset val="163"/>
    </font>
    <font>
      <i/>
      <sz val="12"/>
      <name val="Times New Roman"/>
      <family val="2"/>
      <charset val="163"/>
    </font>
    <font>
      <sz val="10"/>
      <name val="Times New Roman"/>
      <family val="2"/>
      <charset val="163"/>
    </font>
    <font>
      <b/>
      <i/>
      <sz val="12"/>
      <name val="Times New Roman"/>
      <family val="2"/>
      <charset val="163"/>
    </font>
    <font>
      <b/>
      <sz val="9"/>
      <name val="Times New Roman"/>
      <family val="2"/>
      <charset val="163"/>
    </font>
    <font>
      <sz val="8"/>
      <name val="Times New Roman"/>
      <family val="2"/>
      <charset val="163"/>
    </font>
    <font>
      <b/>
      <sz val="10"/>
      <name val="Times New Roman"/>
      <family val="1"/>
    </font>
    <font>
      <b/>
      <sz val="13"/>
      <name val="Times New Roman"/>
      <family val="1"/>
    </font>
    <font>
      <b/>
      <sz val="12"/>
      <name val="Times New Roman"/>
      <family val="1"/>
    </font>
    <font>
      <i/>
      <sz val="12"/>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88">
    <xf numFmtId="0" fontId="0" fillId="0" borderId="0" xfId="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vertical="center" wrapText="1"/>
    </xf>
    <xf numFmtId="0" fontId="2" fillId="0" borderId="2" xfId="0" applyFont="1" applyBorder="1" applyAlignment="1">
      <alignment vertical="center"/>
    </xf>
    <xf numFmtId="0" fontId="2" fillId="0" borderId="2" xfId="0" applyFont="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vertical="center" wrapText="1"/>
    </xf>
    <xf numFmtId="0" fontId="0" fillId="0" borderId="4" xfId="0" applyBorder="1" applyAlignment="1">
      <alignment horizontal="center" vertical="center"/>
    </xf>
    <xf numFmtId="0" fontId="0" fillId="0" borderId="4" xfId="0" applyBorder="1" applyAlignment="1">
      <alignment vertical="center" wrapText="1"/>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4" fontId="6" fillId="2" borderId="3" xfId="0" applyNumberFormat="1" applyFont="1" applyFill="1" applyBorder="1" applyAlignment="1">
      <alignment vertical="center"/>
    </xf>
    <xf numFmtId="4" fontId="9" fillId="2" borderId="3" xfId="0" applyNumberFormat="1" applyFont="1" applyFill="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5" fillId="2" borderId="0" xfId="0" applyFont="1" applyFill="1" applyAlignment="1">
      <alignment vertical="center"/>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3" fillId="2" borderId="2" xfId="0" applyFont="1" applyFill="1" applyBorder="1" applyAlignment="1">
      <alignment horizontal="center" vertical="center"/>
    </xf>
    <xf numFmtId="4" fontId="14" fillId="2" borderId="2" xfId="0" applyNumberFormat="1" applyFont="1" applyFill="1" applyBorder="1" applyAlignment="1">
      <alignment vertical="center"/>
    </xf>
    <xf numFmtId="164" fontId="14" fillId="2" borderId="2" xfId="0" applyNumberFormat="1" applyFont="1" applyFill="1" applyBorder="1" applyAlignment="1">
      <alignment vertical="center"/>
    </xf>
    <xf numFmtId="4" fontId="12" fillId="2" borderId="2"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6" fillId="2" borderId="3" xfId="0" applyFont="1" applyFill="1" applyBorder="1" applyAlignment="1">
      <alignment vertical="center" wrapText="1"/>
    </xf>
    <xf numFmtId="4" fontId="6" fillId="2" borderId="3" xfId="0" applyNumberFormat="1" applyFont="1" applyFill="1" applyBorder="1" applyAlignment="1">
      <alignment vertical="center" wrapText="1"/>
    </xf>
    <xf numFmtId="2" fontId="6" fillId="2" borderId="3" xfId="0" applyNumberFormat="1" applyFont="1" applyFill="1" applyBorder="1" applyAlignment="1">
      <alignment vertical="center" wrapText="1"/>
    </xf>
    <xf numFmtId="4" fontId="5" fillId="2"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xf>
    <xf numFmtId="0" fontId="9" fillId="2" borderId="3" xfId="0" applyFont="1" applyFill="1" applyBorder="1" applyAlignment="1">
      <alignment vertical="center" wrapText="1"/>
    </xf>
    <xf numFmtId="3" fontId="9" fillId="2" borderId="3" xfId="0" applyNumberFormat="1" applyFont="1" applyFill="1" applyBorder="1" applyAlignment="1">
      <alignment vertical="center"/>
    </xf>
    <xf numFmtId="164" fontId="9" fillId="2" borderId="3" xfId="0" applyNumberFormat="1" applyFont="1" applyFill="1" applyBorder="1" applyAlignment="1">
      <alignment vertical="center"/>
    </xf>
    <xf numFmtId="0" fontId="7"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3" xfId="0" applyFont="1" applyFill="1" applyBorder="1" applyAlignment="1">
      <alignment vertical="center" wrapText="1"/>
    </xf>
    <xf numFmtId="4" fontId="5" fillId="2" borderId="3" xfId="0" applyNumberFormat="1" applyFont="1" applyFill="1" applyBorder="1" applyAlignment="1">
      <alignment vertical="center"/>
    </xf>
    <xf numFmtId="9" fontId="5" fillId="2" borderId="3" xfId="1" applyFont="1" applyFill="1" applyBorder="1" applyAlignment="1">
      <alignment vertical="center"/>
    </xf>
    <xf numFmtId="3" fontId="5" fillId="2" borderId="3" xfId="0" applyNumberFormat="1" applyFont="1" applyFill="1" applyBorder="1" applyAlignment="1">
      <alignment vertical="center"/>
    </xf>
    <xf numFmtId="4" fontId="14" fillId="2" borderId="3" xfId="0" applyNumberFormat="1" applyFont="1" applyFill="1" applyBorder="1" applyAlignment="1">
      <alignment vertical="center"/>
    </xf>
    <xf numFmtId="0" fontId="5" fillId="2" borderId="3" xfId="0" applyFont="1" applyFill="1" applyBorder="1" applyAlignment="1">
      <alignment horizontal="center" vertical="center" wrapText="1"/>
    </xf>
    <xf numFmtId="164" fontId="5" fillId="2" borderId="3" xfId="0" applyNumberFormat="1" applyFont="1" applyFill="1" applyBorder="1" applyAlignment="1">
      <alignment vertical="center"/>
    </xf>
    <xf numFmtId="0" fontId="8" fillId="2" borderId="3" xfId="0" applyFont="1" applyFill="1" applyBorder="1" applyAlignment="1">
      <alignment horizontal="center" vertical="center" wrapText="1"/>
    </xf>
    <xf numFmtId="3" fontId="6" fillId="2" borderId="3" xfId="0" applyNumberFormat="1" applyFont="1" applyFill="1" applyBorder="1" applyAlignment="1">
      <alignment vertical="center"/>
    </xf>
    <xf numFmtId="164" fontId="6" fillId="2" borderId="3" xfId="0" applyNumberFormat="1" applyFont="1" applyFill="1" applyBorder="1" applyAlignment="1">
      <alignment vertical="center"/>
    </xf>
    <xf numFmtId="9" fontId="6" fillId="2" borderId="3" xfId="1" applyFont="1" applyFill="1" applyBorder="1" applyAlignment="1">
      <alignment vertical="center"/>
    </xf>
    <xf numFmtId="9" fontId="9" fillId="2" borderId="3" xfId="1" applyFont="1" applyFill="1" applyBorder="1" applyAlignment="1">
      <alignment vertical="center"/>
    </xf>
    <xf numFmtId="4" fontId="7" fillId="2" borderId="3" xfId="0" applyNumberFormat="1" applyFont="1" applyFill="1" applyBorder="1" applyAlignment="1">
      <alignment horizontal="center" vertical="center" wrapText="1"/>
    </xf>
    <xf numFmtId="4" fontId="5" fillId="2" borderId="3" xfId="1" applyNumberFormat="1" applyFont="1" applyFill="1" applyBorder="1" applyAlignment="1">
      <alignment vertical="center"/>
    </xf>
    <xf numFmtId="0" fontId="9"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3" fontId="14" fillId="2" borderId="3" xfId="0" applyNumberFormat="1"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vertical="center" wrapText="1"/>
    </xf>
    <xf numFmtId="3" fontId="6" fillId="2" borderId="4" xfId="0" applyNumberFormat="1" applyFont="1" applyFill="1" applyBorder="1" applyAlignment="1">
      <alignment vertical="center"/>
    </xf>
    <xf numFmtId="9" fontId="6" fillId="2" borderId="4" xfId="1" applyFont="1" applyFill="1" applyBorder="1" applyAlignment="1">
      <alignment vertical="center"/>
    </xf>
    <xf numFmtId="4" fontId="14" fillId="2" borderId="4" xfId="0" applyNumberFormat="1" applyFont="1" applyFill="1" applyBorder="1" applyAlignment="1">
      <alignment vertical="center"/>
    </xf>
    <xf numFmtId="3" fontId="14" fillId="2" borderId="4" xfId="0" applyNumberFormat="1" applyFont="1" applyFill="1" applyBorder="1" applyAlignment="1">
      <alignment vertical="center"/>
    </xf>
    <xf numFmtId="0" fontId="6" fillId="2" borderId="4" xfId="0" applyFont="1" applyFill="1" applyBorder="1" applyAlignment="1">
      <alignment horizontal="center" vertical="center" wrapText="1"/>
    </xf>
    <xf numFmtId="0" fontId="1" fillId="0" borderId="0" xfId="0" applyFont="1" applyAlignment="1">
      <alignment horizontal="right" vertical="center" wrapText="1"/>
    </xf>
    <xf numFmtId="0" fontId="5" fillId="2" borderId="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5" fillId="0" borderId="0" xfId="0" applyFont="1" applyAlignment="1">
      <alignment horizontal="right" vertical="center"/>
    </xf>
    <xf numFmtId="0" fontId="7" fillId="2" borderId="5" xfId="0" applyFont="1" applyFill="1" applyBorder="1" applyAlignment="1">
      <alignment horizontal="righ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10" fillId="2" borderId="1" xfId="0" applyFont="1" applyFill="1" applyBorder="1" applyAlignment="1">
      <alignment horizontal="center" vertical="center" wrapText="1"/>
    </xf>
    <xf numFmtId="0" fontId="4" fillId="0" borderId="0" xfId="0" applyFont="1" applyAlignment="1">
      <alignment horizontal="center" vertical="center" wrapText="1"/>
    </xf>
    <xf numFmtId="0" fontId="1" fillId="0" borderId="0" xfId="0" applyFont="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3">
    <cellStyle name="Bình thường" xfId="0" builtinId="0"/>
    <cellStyle name="Comma 2" xfId="2" xr:uid="{00000000-0005-0000-0000-000000000000}"/>
    <cellStyle name="Phần tră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5"/>
  <sheetViews>
    <sheetView tabSelected="1" topLeftCell="A190" zoomScale="115" zoomScaleNormal="115" workbookViewId="0">
      <selection activeCell="S36" sqref="S36:S37"/>
    </sheetView>
  </sheetViews>
  <sheetFormatPr defaultColWidth="9" defaultRowHeight="15.5" x14ac:dyDescent="0.35"/>
  <cols>
    <col min="1" max="1" width="5.33203125" style="18" customWidth="1"/>
    <col min="2" max="2" width="37.33203125" style="18" customWidth="1"/>
    <col min="3" max="13" width="8.33203125" style="18" customWidth="1"/>
    <col min="14" max="14" width="10.5" style="18" customWidth="1"/>
    <col min="15" max="18" width="8.33203125" style="18" customWidth="1"/>
    <col min="19" max="19" width="30.33203125" style="18" customWidth="1"/>
    <col min="20" max="16384" width="9" style="18"/>
  </cols>
  <sheetData>
    <row r="1" spans="1:19" ht="20.25" customHeight="1" x14ac:dyDescent="0.35">
      <c r="O1" s="19"/>
      <c r="P1" s="19"/>
      <c r="Q1" s="77" t="s">
        <v>1</v>
      </c>
      <c r="R1" s="77"/>
      <c r="S1" s="77"/>
    </row>
    <row r="2" spans="1:19" ht="41.25" customHeight="1" x14ac:dyDescent="0.35">
      <c r="A2" s="79" t="s">
        <v>16</v>
      </c>
      <c r="B2" s="79"/>
      <c r="C2" s="79"/>
      <c r="D2" s="79"/>
      <c r="E2" s="79"/>
      <c r="F2" s="79"/>
      <c r="G2" s="79"/>
      <c r="H2" s="79"/>
      <c r="I2" s="79"/>
      <c r="J2" s="79"/>
      <c r="K2" s="79"/>
      <c r="L2" s="79"/>
      <c r="M2" s="79"/>
      <c r="N2" s="79"/>
      <c r="O2" s="79"/>
      <c r="P2" s="79"/>
      <c r="Q2" s="79"/>
      <c r="R2" s="79"/>
      <c r="S2" s="79"/>
    </row>
    <row r="3" spans="1:19" ht="19.5" customHeight="1" x14ac:dyDescent="0.35">
      <c r="A3" s="80" t="s">
        <v>15</v>
      </c>
      <c r="B3" s="80"/>
      <c r="C3" s="80"/>
      <c r="D3" s="80"/>
      <c r="E3" s="80"/>
      <c r="F3" s="80"/>
      <c r="G3" s="80"/>
      <c r="H3" s="80"/>
      <c r="I3" s="80"/>
      <c r="J3" s="80"/>
      <c r="K3" s="80"/>
      <c r="L3" s="80"/>
      <c r="M3" s="80"/>
      <c r="N3" s="80"/>
      <c r="O3" s="80"/>
      <c r="P3" s="80"/>
      <c r="Q3" s="80"/>
      <c r="R3" s="80"/>
      <c r="S3" s="80"/>
    </row>
    <row r="4" spans="1:19" hidden="1" x14ac:dyDescent="0.35"/>
    <row r="5" spans="1:19" ht="20.25" customHeight="1" x14ac:dyDescent="0.35">
      <c r="A5" s="26"/>
      <c r="B5" s="26"/>
      <c r="C5" s="26"/>
      <c r="D5" s="26"/>
      <c r="E5" s="26"/>
      <c r="F5" s="26"/>
      <c r="G5" s="26"/>
      <c r="H5" s="26"/>
      <c r="I5" s="26"/>
      <c r="J5" s="26"/>
      <c r="K5" s="26"/>
      <c r="L5" s="26"/>
      <c r="M5" s="26"/>
      <c r="N5" s="26"/>
      <c r="O5" s="26"/>
      <c r="P5" s="78" t="s">
        <v>6</v>
      </c>
      <c r="Q5" s="78"/>
      <c r="R5" s="78"/>
      <c r="S5" s="78"/>
    </row>
    <row r="6" spans="1:19" s="20" customFormat="1" ht="44.25" customHeight="1" x14ac:dyDescent="0.35">
      <c r="A6" s="75" t="s">
        <v>0</v>
      </c>
      <c r="B6" s="75" t="s">
        <v>9</v>
      </c>
      <c r="C6" s="72" t="s">
        <v>233</v>
      </c>
      <c r="D6" s="73"/>
      <c r="E6" s="73"/>
      <c r="F6" s="73"/>
      <c r="G6" s="74"/>
      <c r="H6" s="72" t="s">
        <v>234</v>
      </c>
      <c r="I6" s="73"/>
      <c r="J6" s="73"/>
      <c r="K6" s="73"/>
      <c r="L6" s="74"/>
      <c r="M6" s="75" t="s">
        <v>230</v>
      </c>
      <c r="N6" s="72" t="s">
        <v>235</v>
      </c>
      <c r="O6" s="73"/>
      <c r="P6" s="73"/>
      <c r="Q6" s="73"/>
      <c r="R6" s="74"/>
      <c r="S6" s="81" t="s">
        <v>4</v>
      </c>
    </row>
    <row r="7" spans="1:19" s="20" customFormat="1" ht="142.5" customHeight="1" x14ac:dyDescent="0.35">
      <c r="A7" s="76"/>
      <c r="B7" s="76"/>
      <c r="C7" s="27" t="s">
        <v>227</v>
      </c>
      <c r="D7" s="27" t="s">
        <v>2</v>
      </c>
      <c r="E7" s="27" t="s">
        <v>228</v>
      </c>
      <c r="F7" s="27" t="s">
        <v>39</v>
      </c>
      <c r="G7" s="27" t="s">
        <v>8</v>
      </c>
      <c r="H7" s="27" t="s">
        <v>229</v>
      </c>
      <c r="I7" s="27" t="s">
        <v>2</v>
      </c>
      <c r="J7" s="27" t="s">
        <v>228</v>
      </c>
      <c r="K7" s="27" t="s">
        <v>39</v>
      </c>
      <c r="L7" s="27" t="s">
        <v>8</v>
      </c>
      <c r="M7" s="76"/>
      <c r="N7" s="27" t="s">
        <v>11</v>
      </c>
      <c r="O7" s="28" t="s">
        <v>2</v>
      </c>
      <c r="P7" s="28" t="s">
        <v>7</v>
      </c>
      <c r="Q7" s="28" t="s">
        <v>39</v>
      </c>
      <c r="R7" s="28" t="s">
        <v>3</v>
      </c>
      <c r="S7" s="81"/>
    </row>
    <row r="8" spans="1:19" s="24" customFormat="1" ht="15.75" customHeight="1" x14ac:dyDescent="0.35">
      <c r="A8" s="29">
        <v>1</v>
      </c>
      <c r="B8" s="29">
        <v>2</v>
      </c>
      <c r="C8" s="29">
        <v>3</v>
      </c>
      <c r="D8" s="29">
        <v>4</v>
      </c>
      <c r="E8" s="29">
        <v>5</v>
      </c>
      <c r="F8" s="29" t="s">
        <v>12</v>
      </c>
      <c r="G8" s="29">
        <v>7</v>
      </c>
      <c r="H8" s="29">
        <v>8</v>
      </c>
      <c r="I8" s="29">
        <v>9</v>
      </c>
      <c r="J8" s="29">
        <v>10</v>
      </c>
      <c r="K8" s="29" t="s">
        <v>13</v>
      </c>
      <c r="L8" s="29">
        <v>12</v>
      </c>
      <c r="M8" s="29">
        <v>13</v>
      </c>
      <c r="N8" s="29">
        <v>14</v>
      </c>
      <c r="O8" s="29">
        <v>15</v>
      </c>
      <c r="P8" s="29">
        <v>16</v>
      </c>
      <c r="Q8" s="29" t="s">
        <v>232</v>
      </c>
      <c r="R8" s="29">
        <v>18</v>
      </c>
      <c r="S8" s="29">
        <v>19</v>
      </c>
    </row>
    <row r="9" spans="1:19" s="25" customFormat="1" ht="18.75" customHeight="1" x14ac:dyDescent="0.35">
      <c r="A9" s="30"/>
      <c r="B9" s="31" t="s">
        <v>231</v>
      </c>
      <c r="C9" s="32">
        <f>C10+C48</f>
        <v>1881.4455000000003</v>
      </c>
      <c r="D9" s="32">
        <f t="shared" ref="D9:R9" si="0">D10+D48</f>
        <v>760.58799999999997</v>
      </c>
      <c r="E9" s="32"/>
      <c r="F9" s="32">
        <f t="shared" si="0"/>
        <v>1120.8574999999998</v>
      </c>
      <c r="G9" s="32">
        <f t="shared" si="0"/>
        <v>1120.8574999999998</v>
      </c>
      <c r="H9" s="32">
        <f t="shared" si="0"/>
        <v>3387.8209999999995</v>
      </c>
      <c r="I9" s="32">
        <f t="shared" si="0"/>
        <v>1367.9833333333333</v>
      </c>
      <c r="J9" s="32"/>
      <c r="K9" s="32">
        <f t="shared" si="0"/>
        <v>2019.8376666666666</v>
      </c>
      <c r="L9" s="32">
        <f>K9</f>
        <v>2019.8376666666666</v>
      </c>
      <c r="M9" s="33">
        <f t="shared" si="0"/>
        <v>547.19333333333338</v>
      </c>
      <c r="N9" s="32">
        <f t="shared" si="0"/>
        <v>2032.6926000000001</v>
      </c>
      <c r="O9" s="32">
        <f t="shared" si="0"/>
        <v>820.79</v>
      </c>
      <c r="P9" s="32"/>
      <c r="Q9" s="32">
        <f t="shared" si="0"/>
        <v>1211.9025999999999</v>
      </c>
      <c r="R9" s="32">
        <f t="shared" si="0"/>
        <v>1211.9025999999999</v>
      </c>
      <c r="S9" s="34"/>
    </row>
    <row r="10" spans="1:19" s="19" customFormat="1" ht="18.75" customHeight="1" x14ac:dyDescent="0.35">
      <c r="A10" s="35" t="s">
        <v>19</v>
      </c>
      <c r="B10" s="36" t="s">
        <v>20</v>
      </c>
      <c r="C10" s="22">
        <f>C11+C31+C34+C38+C39+C40+C41+C42+C43+C44+C45+C46+C47</f>
        <v>1489.7230000000002</v>
      </c>
      <c r="D10" s="22">
        <f t="shared" ref="D10:R10" si="1">D11+D31+D34+D38+D39+D40+D41+D42+D43+D44+D45+D46+D47</f>
        <v>368.8655</v>
      </c>
      <c r="E10" s="22"/>
      <c r="F10" s="22">
        <f t="shared" si="1"/>
        <v>1120.8574999999998</v>
      </c>
      <c r="G10" s="22">
        <f t="shared" si="1"/>
        <v>1120.8574999999998</v>
      </c>
      <c r="H10" s="22">
        <f>H11+H31+H34+H38+H39+H40+H41+H42+H43+H44+H45+H46+H47</f>
        <v>2646.3766666666661</v>
      </c>
      <c r="I10" s="22">
        <f t="shared" si="1"/>
        <v>626.53899999999999</v>
      </c>
      <c r="J10" s="22"/>
      <c r="K10" s="22">
        <f t="shared" si="1"/>
        <v>2019.8376666666666</v>
      </c>
      <c r="L10" s="22">
        <f t="shared" si="1"/>
        <v>2019.8376666666666</v>
      </c>
      <c r="M10" s="22">
        <f t="shared" si="1"/>
        <v>250.61560000000003</v>
      </c>
      <c r="N10" s="22">
        <f t="shared" si="1"/>
        <v>1587.826</v>
      </c>
      <c r="O10" s="22">
        <f t="shared" si="1"/>
        <v>375.92340000000002</v>
      </c>
      <c r="P10" s="22"/>
      <c r="Q10" s="22">
        <f t="shared" si="1"/>
        <v>1211.9025999999999</v>
      </c>
      <c r="R10" s="22">
        <f t="shared" si="1"/>
        <v>1211.9025999999999</v>
      </c>
      <c r="S10" s="37"/>
    </row>
    <row r="11" spans="1:19" s="19" customFormat="1" ht="21" customHeight="1" x14ac:dyDescent="0.35">
      <c r="A11" s="35" t="s">
        <v>10</v>
      </c>
      <c r="B11" s="38" t="s">
        <v>120</v>
      </c>
      <c r="C11" s="22">
        <f>C12+C29</f>
        <v>458.96899999999999</v>
      </c>
      <c r="D11" s="22">
        <f t="shared" ref="D11:R11" si="2">D12+D29</f>
        <v>344.30149999999998</v>
      </c>
      <c r="E11" s="22"/>
      <c r="F11" s="22">
        <f t="shared" si="2"/>
        <v>114.6675</v>
      </c>
      <c r="G11" s="22">
        <f t="shared" si="2"/>
        <v>114.6675</v>
      </c>
      <c r="H11" s="22">
        <f t="shared" si="2"/>
        <v>722.00333333333333</v>
      </c>
      <c r="I11" s="22">
        <f t="shared" si="2"/>
        <v>466.33500000000004</v>
      </c>
      <c r="J11" s="22"/>
      <c r="K11" s="22">
        <f t="shared" si="2"/>
        <v>255.66833333333335</v>
      </c>
      <c r="L11" s="22">
        <f t="shared" si="2"/>
        <v>255.66833333333335</v>
      </c>
      <c r="M11" s="22">
        <f>I11*40%</f>
        <v>186.53400000000002</v>
      </c>
      <c r="N11" s="22">
        <f t="shared" si="2"/>
        <v>433.202</v>
      </c>
      <c r="O11" s="22">
        <f t="shared" si="2"/>
        <v>279.80099999999999</v>
      </c>
      <c r="P11" s="22"/>
      <c r="Q11" s="22">
        <f t="shared" si="2"/>
        <v>153.40099999999998</v>
      </c>
      <c r="R11" s="22">
        <f t="shared" si="2"/>
        <v>153.40099999999998</v>
      </c>
      <c r="S11" s="39"/>
    </row>
    <row r="12" spans="1:19" s="21" customFormat="1" x14ac:dyDescent="0.35">
      <c r="A12" s="40"/>
      <c r="B12" s="41" t="s">
        <v>99</v>
      </c>
      <c r="C12" s="23">
        <f>SUM(C13:C28)</f>
        <v>229.63399999999999</v>
      </c>
      <c r="D12" s="23">
        <f t="shared" ref="D12:R12" si="3">SUM(D13:D28)</f>
        <v>229.63399999999999</v>
      </c>
      <c r="E12" s="23"/>
      <c r="F12" s="42">
        <f t="shared" si="3"/>
        <v>0</v>
      </c>
      <c r="G12" s="42">
        <f t="shared" si="3"/>
        <v>0</v>
      </c>
      <c r="H12" s="23">
        <f t="shared" si="3"/>
        <v>263.33333333333337</v>
      </c>
      <c r="I12" s="23">
        <f t="shared" si="3"/>
        <v>237</v>
      </c>
      <c r="J12" s="42"/>
      <c r="K12" s="23">
        <f t="shared" si="3"/>
        <v>26.333333333333329</v>
      </c>
      <c r="L12" s="23">
        <f t="shared" si="3"/>
        <v>26.333333333333329</v>
      </c>
      <c r="M12" s="23">
        <f t="shared" si="3"/>
        <v>94.8</v>
      </c>
      <c r="N12" s="43">
        <f t="shared" si="3"/>
        <v>158</v>
      </c>
      <c r="O12" s="43">
        <f t="shared" si="3"/>
        <v>142.19999999999999</v>
      </c>
      <c r="P12" s="43"/>
      <c r="Q12" s="43">
        <f t="shared" si="3"/>
        <v>15.799999999999994</v>
      </c>
      <c r="R12" s="43">
        <f t="shared" si="3"/>
        <v>15.799999999999994</v>
      </c>
      <c r="S12" s="44"/>
    </row>
    <row r="13" spans="1:19" x14ac:dyDescent="0.35">
      <c r="A13" s="45">
        <v>1</v>
      </c>
      <c r="B13" s="46" t="s">
        <v>100</v>
      </c>
      <c r="C13" s="47">
        <v>13</v>
      </c>
      <c r="D13" s="47">
        <v>13</v>
      </c>
      <c r="E13" s="48">
        <v>0.1</v>
      </c>
      <c r="F13" s="49">
        <v>0</v>
      </c>
      <c r="G13" s="49">
        <v>0</v>
      </c>
      <c r="H13" s="47">
        <f>N13/0.6</f>
        <v>15</v>
      </c>
      <c r="I13" s="47">
        <f>H13*0.9</f>
        <v>13.5</v>
      </c>
      <c r="J13" s="48">
        <v>0.1</v>
      </c>
      <c r="K13" s="47">
        <f>H13-I13</f>
        <v>1.5</v>
      </c>
      <c r="L13" s="47">
        <f>K13</f>
        <v>1.5</v>
      </c>
      <c r="M13" s="47">
        <f>I13*0.4</f>
        <v>5.4</v>
      </c>
      <c r="N13" s="47">
        <v>9</v>
      </c>
      <c r="O13" s="47">
        <f>N13*0.9</f>
        <v>8.1</v>
      </c>
      <c r="P13" s="48">
        <v>0.1</v>
      </c>
      <c r="Q13" s="47">
        <f>N13-O13</f>
        <v>0.90000000000000036</v>
      </c>
      <c r="R13" s="47">
        <f>Q13</f>
        <v>0.90000000000000036</v>
      </c>
      <c r="S13" s="71" t="s">
        <v>127</v>
      </c>
    </row>
    <row r="14" spans="1:19" x14ac:dyDescent="0.35">
      <c r="A14" s="45">
        <v>2</v>
      </c>
      <c r="B14" s="46" t="s">
        <v>101</v>
      </c>
      <c r="C14" s="47">
        <v>10.199999999999999</v>
      </c>
      <c r="D14" s="47">
        <v>10.199999999999999</v>
      </c>
      <c r="E14" s="48">
        <v>0.1</v>
      </c>
      <c r="F14" s="49">
        <v>0</v>
      </c>
      <c r="G14" s="49">
        <v>0</v>
      </c>
      <c r="H14" s="47">
        <f>N14/0.6</f>
        <v>12</v>
      </c>
      <c r="I14" s="47">
        <f t="shared" ref="I14:I28" si="4">H14*0.9</f>
        <v>10.8</v>
      </c>
      <c r="J14" s="48">
        <v>0.1</v>
      </c>
      <c r="K14" s="47">
        <f t="shared" ref="K14:K47" si="5">H14-I14</f>
        <v>1.1999999999999993</v>
      </c>
      <c r="L14" s="47">
        <f t="shared" ref="L14:L47" si="6">K14</f>
        <v>1.1999999999999993</v>
      </c>
      <c r="M14" s="47">
        <f t="shared" ref="M14:M30" si="7">I14*0.4</f>
        <v>4.32</v>
      </c>
      <c r="N14" s="47">
        <v>7.1999999999999993</v>
      </c>
      <c r="O14" s="47">
        <f t="shared" ref="O14:O28" si="8">N14*0.9</f>
        <v>6.4799999999999995</v>
      </c>
      <c r="P14" s="48">
        <v>0.1</v>
      </c>
      <c r="Q14" s="47">
        <f t="shared" ref="Q14:Q28" si="9">N14-O14</f>
        <v>0.71999999999999975</v>
      </c>
      <c r="R14" s="47">
        <f t="shared" ref="R14:R28" si="10">Q14</f>
        <v>0.71999999999999975</v>
      </c>
      <c r="S14" s="71"/>
    </row>
    <row r="15" spans="1:19" x14ac:dyDescent="0.35">
      <c r="A15" s="45">
        <v>3</v>
      </c>
      <c r="B15" s="46" t="s">
        <v>102</v>
      </c>
      <c r="C15" s="47">
        <v>16</v>
      </c>
      <c r="D15" s="47">
        <v>16</v>
      </c>
      <c r="E15" s="48">
        <v>0.1</v>
      </c>
      <c r="F15" s="49">
        <v>0</v>
      </c>
      <c r="G15" s="49">
        <v>0</v>
      </c>
      <c r="H15" s="47">
        <f t="shared" ref="H15:H49" si="11">N15/0.6</f>
        <v>30</v>
      </c>
      <c r="I15" s="47">
        <f t="shared" si="4"/>
        <v>27</v>
      </c>
      <c r="J15" s="48">
        <v>0.1</v>
      </c>
      <c r="K15" s="47">
        <f t="shared" si="5"/>
        <v>3</v>
      </c>
      <c r="L15" s="47">
        <f t="shared" si="6"/>
        <v>3</v>
      </c>
      <c r="M15" s="47">
        <f t="shared" si="7"/>
        <v>10.8</v>
      </c>
      <c r="N15" s="47">
        <v>18</v>
      </c>
      <c r="O15" s="47">
        <f t="shared" si="8"/>
        <v>16.2</v>
      </c>
      <c r="P15" s="48">
        <v>0.1</v>
      </c>
      <c r="Q15" s="47">
        <f t="shared" si="9"/>
        <v>1.8000000000000007</v>
      </c>
      <c r="R15" s="47">
        <f t="shared" si="10"/>
        <v>1.8000000000000007</v>
      </c>
      <c r="S15" s="71"/>
    </row>
    <row r="16" spans="1:19" x14ac:dyDescent="0.35">
      <c r="A16" s="45">
        <v>4</v>
      </c>
      <c r="B16" s="46" t="s">
        <v>103</v>
      </c>
      <c r="C16" s="47">
        <v>12</v>
      </c>
      <c r="D16" s="47">
        <v>12</v>
      </c>
      <c r="E16" s="48">
        <v>0.1</v>
      </c>
      <c r="F16" s="49">
        <v>0</v>
      </c>
      <c r="G16" s="49">
        <v>0</v>
      </c>
      <c r="H16" s="47">
        <f t="shared" si="11"/>
        <v>10</v>
      </c>
      <c r="I16" s="47">
        <f t="shared" si="4"/>
        <v>9</v>
      </c>
      <c r="J16" s="48">
        <v>0.1</v>
      </c>
      <c r="K16" s="47">
        <f t="shared" si="5"/>
        <v>1</v>
      </c>
      <c r="L16" s="47">
        <f t="shared" si="6"/>
        <v>1</v>
      </c>
      <c r="M16" s="47">
        <f t="shared" si="7"/>
        <v>3.6</v>
      </c>
      <c r="N16" s="47">
        <v>6</v>
      </c>
      <c r="O16" s="47">
        <f t="shared" si="8"/>
        <v>5.4</v>
      </c>
      <c r="P16" s="48">
        <v>0.1</v>
      </c>
      <c r="Q16" s="47">
        <f t="shared" si="9"/>
        <v>0.59999999999999964</v>
      </c>
      <c r="R16" s="47">
        <f t="shared" si="10"/>
        <v>0.59999999999999964</v>
      </c>
      <c r="S16" s="71"/>
    </row>
    <row r="17" spans="1:19" x14ac:dyDescent="0.35">
      <c r="A17" s="45">
        <v>5</v>
      </c>
      <c r="B17" s="46" t="s">
        <v>104</v>
      </c>
      <c r="C17" s="47">
        <v>21.303000000000001</v>
      </c>
      <c r="D17" s="47">
        <v>21.303000000000001</v>
      </c>
      <c r="E17" s="48">
        <v>0.1</v>
      </c>
      <c r="F17" s="49">
        <v>0</v>
      </c>
      <c r="G17" s="49">
        <v>0</v>
      </c>
      <c r="H17" s="47">
        <f t="shared" si="11"/>
        <v>23</v>
      </c>
      <c r="I17" s="47">
        <f t="shared" si="4"/>
        <v>20.7</v>
      </c>
      <c r="J17" s="48">
        <v>0.1</v>
      </c>
      <c r="K17" s="47">
        <f t="shared" si="5"/>
        <v>2.3000000000000007</v>
      </c>
      <c r="L17" s="47">
        <f t="shared" si="6"/>
        <v>2.3000000000000007</v>
      </c>
      <c r="M17" s="47">
        <f t="shared" si="7"/>
        <v>8.2799999999999994</v>
      </c>
      <c r="N17" s="47">
        <v>13.799999999999999</v>
      </c>
      <c r="O17" s="47">
        <f t="shared" si="8"/>
        <v>12.42</v>
      </c>
      <c r="P17" s="48">
        <v>0.1</v>
      </c>
      <c r="Q17" s="47">
        <f t="shared" si="9"/>
        <v>1.379999999999999</v>
      </c>
      <c r="R17" s="47">
        <f t="shared" si="10"/>
        <v>1.379999999999999</v>
      </c>
      <c r="S17" s="71"/>
    </row>
    <row r="18" spans="1:19" x14ac:dyDescent="0.35">
      <c r="A18" s="45">
        <v>6</v>
      </c>
      <c r="B18" s="46" t="s">
        <v>105</v>
      </c>
      <c r="C18" s="47">
        <v>36.645000000000003</v>
      </c>
      <c r="D18" s="47">
        <v>36.645000000000003</v>
      </c>
      <c r="E18" s="48">
        <v>0.1</v>
      </c>
      <c r="F18" s="49">
        <v>0</v>
      </c>
      <c r="G18" s="49">
        <v>0</v>
      </c>
      <c r="H18" s="47">
        <f t="shared" si="11"/>
        <v>35</v>
      </c>
      <c r="I18" s="47">
        <f t="shared" si="4"/>
        <v>31.5</v>
      </c>
      <c r="J18" s="48">
        <v>0.1</v>
      </c>
      <c r="K18" s="47">
        <f t="shared" si="5"/>
        <v>3.5</v>
      </c>
      <c r="L18" s="47">
        <f t="shared" si="6"/>
        <v>3.5</v>
      </c>
      <c r="M18" s="47">
        <f t="shared" si="7"/>
        <v>12.600000000000001</v>
      </c>
      <c r="N18" s="47">
        <v>21</v>
      </c>
      <c r="O18" s="47">
        <f t="shared" si="8"/>
        <v>18.900000000000002</v>
      </c>
      <c r="P18" s="48">
        <v>0.1</v>
      </c>
      <c r="Q18" s="47">
        <f t="shared" si="9"/>
        <v>2.0999999999999979</v>
      </c>
      <c r="R18" s="47">
        <f t="shared" si="10"/>
        <v>2.0999999999999979</v>
      </c>
      <c r="S18" s="71"/>
    </row>
    <row r="19" spans="1:19" x14ac:dyDescent="0.35">
      <c r="A19" s="45">
        <v>7</v>
      </c>
      <c r="B19" s="46" t="s">
        <v>106</v>
      </c>
      <c r="C19" s="49">
        <v>0</v>
      </c>
      <c r="D19" s="49">
        <v>0</v>
      </c>
      <c r="E19" s="48">
        <v>0.1</v>
      </c>
      <c r="F19" s="49">
        <v>0</v>
      </c>
      <c r="G19" s="49">
        <v>0</v>
      </c>
      <c r="H19" s="49">
        <f t="shared" si="11"/>
        <v>4.166666666666667</v>
      </c>
      <c r="I19" s="49">
        <f t="shared" si="4"/>
        <v>3.7500000000000004</v>
      </c>
      <c r="J19" s="48">
        <v>0.1</v>
      </c>
      <c r="K19" s="47">
        <f t="shared" si="5"/>
        <v>0.41666666666666652</v>
      </c>
      <c r="L19" s="47">
        <f t="shared" si="6"/>
        <v>0.41666666666666652</v>
      </c>
      <c r="M19" s="47">
        <f t="shared" si="7"/>
        <v>1.5000000000000002</v>
      </c>
      <c r="N19" s="47">
        <v>2.5</v>
      </c>
      <c r="O19" s="47">
        <f t="shared" si="8"/>
        <v>2.25</v>
      </c>
      <c r="P19" s="48">
        <v>0.1</v>
      </c>
      <c r="Q19" s="47">
        <f t="shared" si="9"/>
        <v>0.25</v>
      </c>
      <c r="R19" s="47">
        <f t="shared" si="10"/>
        <v>0.25</v>
      </c>
      <c r="S19" s="71"/>
    </row>
    <row r="20" spans="1:19" x14ac:dyDescent="0.35">
      <c r="A20" s="45">
        <v>9</v>
      </c>
      <c r="B20" s="46" t="s">
        <v>108</v>
      </c>
      <c r="C20" s="49">
        <v>0</v>
      </c>
      <c r="D20" s="49">
        <v>0</v>
      </c>
      <c r="E20" s="48">
        <v>0.1</v>
      </c>
      <c r="F20" s="49">
        <v>0</v>
      </c>
      <c r="G20" s="49">
        <v>0</v>
      </c>
      <c r="H20" s="49">
        <f t="shared" si="11"/>
        <v>8.3333333333333339</v>
      </c>
      <c r="I20" s="49">
        <f t="shared" si="4"/>
        <v>7.5000000000000009</v>
      </c>
      <c r="J20" s="48">
        <v>0.1</v>
      </c>
      <c r="K20" s="47">
        <f t="shared" si="5"/>
        <v>0.83333333333333304</v>
      </c>
      <c r="L20" s="47">
        <f t="shared" si="6"/>
        <v>0.83333333333333304</v>
      </c>
      <c r="M20" s="47">
        <f>I20*0.4</f>
        <v>3.0000000000000004</v>
      </c>
      <c r="N20" s="47">
        <v>5</v>
      </c>
      <c r="O20" s="47">
        <f t="shared" si="8"/>
        <v>4.5</v>
      </c>
      <c r="P20" s="48">
        <v>0.1</v>
      </c>
      <c r="Q20" s="47">
        <f t="shared" si="9"/>
        <v>0.5</v>
      </c>
      <c r="R20" s="47">
        <f t="shared" si="10"/>
        <v>0.5</v>
      </c>
      <c r="S20" s="71"/>
    </row>
    <row r="21" spans="1:19" x14ac:dyDescent="0.35">
      <c r="A21" s="45">
        <v>13</v>
      </c>
      <c r="B21" s="46" t="s">
        <v>112</v>
      </c>
      <c r="C21" s="47">
        <v>8.9</v>
      </c>
      <c r="D21" s="47">
        <v>8.9</v>
      </c>
      <c r="E21" s="48">
        <v>0.1</v>
      </c>
      <c r="F21" s="49">
        <v>0</v>
      </c>
      <c r="G21" s="49">
        <v>0</v>
      </c>
      <c r="H21" s="47">
        <f t="shared" si="11"/>
        <v>15</v>
      </c>
      <c r="I21" s="47">
        <f t="shared" si="4"/>
        <v>13.5</v>
      </c>
      <c r="J21" s="48">
        <v>0.1</v>
      </c>
      <c r="K21" s="47">
        <f t="shared" si="5"/>
        <v>1.5</v>
      </c>
      <c r="L21" s="47">
        <f t="shared" si="6"/>
        <v>1.5</v>
      </c>
      <c r="M21" s="47">
        <f t="shared" si="7"/>
        <v>5.4</v>
      </c>
      <c r="N21" s="47">
        <v>9</v>
      </c>
      <c r="O21" s="47">
        <f t="shared" si="8"/>
        <v>8.1</v>
      </c>
      <c r="P21" s="48">
        <v>0.1</v>
      </c>
      <c r="Q21" s="47">
        <f t="shared" si="9"/>
        <v>0.90000000000000036</v>
      </c>
      <c r="R21" s="47">
        <f t="shared" si="10"/>
        <v>0.90000000000000036</v>
      </c>
      <c r="S21" s="71"/>
    </row>
    <row r="22" spans="1:19" x14ac:dyDescent="0.35">
      <c r="A22" s="45">
        <v>14</v>
      </c>
      <c r="B22" s="46" t="s">
        <v>113</v>
      </c>
      <c r="C22" s="47">
        <v>8.4</v>
      </c>
      <c r="D22" s="47">
        <v>8.4</v>
      </c>
      <c r="E22" s="48">
        <v>0.1</v>
      </c>
      <c r="F22" s="49">
        <v>0</v>
      </c>
      <c r="G22" s="49">
        <v>0</v>
      </c>
      <c r="H22" s="47">
        <f t="shared" si="11"/>
        <v>16</v>
      </c>
      <c r="I22" s="47">
        <f t="shared" si="4"/>
        <v>14.4</v>
      </c>
      <c r="J22" s="48">
        <v>0.1</v>
      </c>
      <c r="K22" s="47">
        <f t="shared" si="5"/>
        <v>1.5999999999999996</v>
      </c>
      <c r="L22" s="47">
        <f t="shared" si="6"/>
        <v>1.5999999999999996</v>
      </c>
      <c r="M22" s="47">
        <f t="shared" si="7"/>
        <v>5.7600000000000007</v>
      </c>
      <c r="N22" s="47">
        <v>9.6</v>
      </c>
      <c r="O22" s="47">
        <f t="shared" si="8"/>
        <v>8.64</v>
      </c>
      <c r="P22" s="48">
        <v>0.1</v>
      </c>
      <c r="Q22" s="47">
        <f t="shared" si="9"/>
        <v>0.95999999999999908</v>
      </c>
      <c r="R22" s="47">
        <f t="shared" si="10"/>
        <v>0.95999999999999908</v>
      </c>
      <c r="S22" s="71"/>
    </row>
    <row r="23" spans="1:19" x14ac:dyDescent="0.35">
      <c r="A23" s="45">
        <v>15</v>
      </c>
      <c r="B23" s="46" t="s">
        <v>114</v>
      </c>
      <c r="C23" s="47">
        <v>17.896000000000001</v>
      </c>
      <c r="D23" s="47">
        <v>17.896000000000001</v>
      </c>
      <c r="E23" s="48">
        <v>0.1</v>
      </c>
      <c r="F23" s="49">
        <v>0</v>
      </c>
      <c r="G23" s="49">
        <v>0</v>
      </c>
      <c r="H23" s="47">
        <f t="shared" si="11"/>
        <v>8.3333333333333339</v>
      </c>
      <c r="I23" s="47">
        <f t="shared" si="4"/>
        <v>7.5000000000000009</v>
      </c>
      <c r="J23" s="48">
        <v>0.1</v>
      </c>
      <c r="K23" s="47">
        <f t="shared" si="5"/>
        <v>0.83333333333333304</v>
      </c>
      <c r="L23" s="47">
        <f t="shared" si="6"/>
        <v>0.83333333333333304</v>
      </c>
      <c r="M23" s="47">
        <f t="shared" si="7"/>
        <v>3.0000000000000004</v>
      </c>
      <c r="N23" s="47">
        <v>5</v>
      </c>
      <c r="O23" s="47">
        <f t="shared" si="8"/>
        <v>4.5</v>
      </c>
      <c r="P23" s="48">
        <v>0.1</v>
      </c>
      <c r="Q23" s="47">
        <f t="shared" si="9"/>
        <v>0.5</v>
      </c>
      <c r="R23" s="47">
        <f t="shared" si="10"/>
        <v>0.5</v>
      </c>
      <c r="S23" s="71"/>
    </row>
    <row r="24" spans="1:19" x14ac:dyDescent="0.35">
      <c r="A24" s="45">
        <v>16</v>
      </c>
      <c r="B24" s="46" t="s">
        <v>115</v>
      </c>
      <c r="C24" s="47">
        <v>31.67</v>
      </c>
      <c r="D24" s="47">
        <v>31.67</v>
      </c>
      <c r="E24" s="48">
        <v>0.1</v>
      </c>
      <c r="F24" s="49">
        <v>0</v>
      </c>
      <c r="G24" s="49">
        <v>0</v>
      </c>
      <c r="H24" s="47">
        <f t="shared" si="11"/>
        <v>20</v>
      </c>
      <c r="I24" s="47">
        <f t="shared" si="4"/>
        <v>18</v>
      </c>
      <c r="J24" s="48">
        <v>0.1</v>
      </c>
      <c r="K24" s="47">
        <f t="shared" si="5"/>
        <v>2</v>
      </c>
      <c r="L24" s="47">
        <f t="shared" si="6"/>
        <v>2</v>
      </c>
      <c r="M24" s="47">
        <f t="shared" si="7"/>
        <v>7.2</v>
      </c>
      <c r="N24" s="47">
        <v>12</v>
      </c>
      <c r="O24" s="47">
        <f t="shared" si="8"/>
        <v>10.8</v>
      </c>
      <c r="P24" s="48">
        <v>0.1</v>
      </c>
      <c r="Q24" s="47">
        <f t="shared" si="9"/>
        <v>1.1999999999999993</v>
      </c>
      <c r="R24" s="47">
        <f t="shared" si="10"/>
        <v>1.1999999999999993</v>
      </c>
      <c r="S24" s="71"/>
    </row>
    <row r="25" spans="1:19" x14ac:dyDescent="0.35">
      <c r="A25" s="45">
        <v>17</v>
      </c>
      <c r="B25" s="46" t="s">
        <v>116</v>
      </c>
      <c r="C25" s="47">
        <v>6.6</v>
      </c>
      <c r="D25" s="47">
        <v>6.6</v>
      </c>
      <c r="E25" s="48">
        <v>0.1</v>
      </c>
      <c r="F25" s="49">
        <v>0</v>
      </c>
      <c r="G25" s="49">
        <v>0</v>
      </c>
      <c r="H25" s="47">
        <f t="shared" si="11"/>
        <v>16</v>
      </c>
      <c r="I25" s="47">
        <f t="shared" si="4"/>
        <v>14.4</v>
      </c>
      <c r="J25" s="48">
        <v>0.1</v>
      </c>
      <c r="K25" s="47">
        <f t="shared" si="5"/>
        <v>1.5999999999999996</v>
      </c>
      <c r="L25" s="47">
        <f t="shared" si="6"/>
        <v>1.5999999999999996</v>
      </c>
      <c r="M25" s="47">
        <f t="shared" si="7"/>
        <v>5.7600000000000007</v>
      </c>
      <c r="N25" s="47">
        <v>9.6</v>
      </c>
      <c r="O25" s="47">
        <f t="shared" si="8"/>
        <v>8.64</v>
      </c>
      <c r="P25" s="48">
        <v>0.1</v>
      </c>
      <c r="Q25" s="47">
        <f t="shared" si="9"/>
        <v>0.95999999999999908</v>
      </c>
      <c r="R25" s="47">
        <f t="shared" si="10"/>
        <v>0.95999999999999908</v>
      </c>
      <c r="S25" s="71"/>
    </row>
    <row r="26" spans="1:19" x14ac:dyDescent="0.35">
      <c r="A26" s="45">
        <v>18</v>
      </c>
      <c r="B26" s="46" t="s">
        <v>117</v>
      </c>
      <c r="C26" s="47">
        <v>29.965</v>
      </c>
      <c r="D26" s="47">
        <v>29.965</v>
      </c>
      <c r="E26" s="48">
        <v>0.1</v>
      </c>
      <c r="F26" s="49">
        <v>0</v>
      </c>
      <c r="G26" s="49">
        <v>0</v>
      </c>
      <c r="H26" s="47">
        <f t="shared" si="11"/>
        <v>30</v>
      </c>
      <c r="I26" s="47">
        <f t="shared" si="4"/>
        <v>27</v>
      </c>
      <c r="J26" s="48">
        <v>0.1</v>
      </c>
      <c r="K26" s="47">
        <f t="shared" si="5"/>
        <v>3</v>
      </c>
      <c r="L26" s="47">
        <f t="shared" si="6"/>
        <v>3</v>
      </c>
      <c r="M26" s="47">
        <f t="shared" si="7"/>
        <v>10.8</v>
      </c>
      <c r="N26" s="47">
        <v>18</v>
      </c>
      <c r="O26" s="47">
        <f t="shared" si="8"/>
        <v>16.2</v>
      </c>
      <c r="P26" s="48">
        <v>0.1</v>
      </c>
      <c r="Q26" s="47">
        <f t="shared" si="9"/>
        <v>1.8000000000000007</v>
      </c>
      <c r="R26" s="47">
        <f t="shared" si="10"/>
        <v>1.8000000000000007</v>
      </c>
      <c r="S26" s="71"/>
    </row>
    <row r="27" spans="1:19" x14ac:dyDescent="0.35">
      <c r="A27" s="45">
        <v>19</v>
      </c>
      <c r="B27" s="46" t="s">
        <v>118</v>
      </c>
      <c r="C27" s="47">
        <v>5.3550000000000004</v>
      </c>
      <c r="D27" s="47">
        <v>5.3550000000000004</v>
      </c>
      <c r="E27" s="48">
        <v>0.1</v>
      </c>
      <c r="F27" s="49">
        <v>0</v>
      </c>
      <c r="G27" s="49">
        <v>0</v>
      </c>
      <c r="H27" s="47">
        <f t="shared" si="11"/>
        <v>10</v>
      </c>
      <c r="I27" s="47">
        <f t="shared" si="4"/>
        <v>9</v>
      </c>
      <c r="J27" s="48">
        <v>0.1</v>
      </c>
      <c r="K27" s="47">
        <f t="shared" si="5"/>
        <v>1</v>
      </c>
      <c r="L27" s="47">
        <f t="shared" si="6"/>
        <v>1</v>
      </c>
      <c r="M27" s="47">
        <f t="shared" si="7"/>
        <v>3.6</v>
      </c>
      <c r="N27" s="47">
        <v>6</v>
      </c>
      <c r="O27" s="47">
        <f t="shared" si="8"/>
        <v>5.4</v>
      </c>
      <c r="P27" s="48">
        <v>0.1</v>
      </c>
      <c r="Q27" s="47">
        <f t="shared" si="9"/>
        <v>0.59999999999999964</v>
      </c>
      <c r="R27" s="47">
        <f t="shared" si="10"/>
        <v>0.59999999999999964</v>
      </c>
      <c r="S27" s="71"/>
    </row>
    <row r="28" spans="1:19" x14ac:dyDescent="0.35">
      <c r="A28" s="45">
        <v>20</v>
      </c>
      <c r="B28" s="46" t="s">
        <v>119</v>
      </c>
      <c r="C28" s="47">
        <v>11.7</v>
      </c>
      <c r="D28" s="47">
        <v>11.7</v>
      </c>
      <c r="E28" s="48">
        <v>0.1</v>
      </c>
      <c r="F28" s="49">
        <v>0</v>
      </c>
      <c r="G28" s="49">
        <v>0</v>
      </c>
      <c r="H28" s="47">
        <f t="shared" si="11"/>
        <v>10.5</v>
      </c>
      <c r="I28" s="47">
        <f t="shared" si="4"/>
        <v>9.4500000000000011</v>
      </c>
      <c r="J28" s="48">
        <v>0.1</v>
      </c>
      <c r="K28" s="47">
        <f t="shared" si="5"/>
        <v>1.0499999999999989</v>
      </c>
      <c r="L28" s="47">
        <f t="shared" si="6"/>
        <v>1.0499999999999989</v>
      </c>
      <c r="M28" s="47">
        <f t="shared" si="7"/>
        <v>3.7800000000000007</v>
      </c>
      <c r="N28" s="47">
        <v>6.3</v>
      </c>
      <c r="O28" s="47">
        <f t="shared" si="8"/>
        <v>5.67</v>
      </c>
      <c r="P28" s="48">
        <v>0.1</v>
      </c>
      <c r="Q28" s="47">
        <f t="shared" si="9"/>
        <v>0.62999999999999989</v>
      </c>
      <c r="R28" s="47">
        <f t="shared" si="10"/>
        <v>0.62999999999999989</v>
      </c>
      <c r="S28" s="71"/>
    </row>
    <row r="29" spans="1:19" s="21" customFormat="1" x14ac:dyDescent="0.35">
      <c r="A29" s="40"/>
      <c r="B29" s="41" t="s">
        <v>24</v>
      </c>
      <c r="C29" s="23">
        <f>C30</f>
        <v>229.33500000000001</v>
      </c>
      <c r="D29" s="23">
        <f t="shared" ref="D29:R29" si="12">D30</f>
        <v>114.6675</v>
      </c>
      <c r="E29" s="23"/>
      <c r="F29" s="23">
        <f t="shared" si="12"/>
        <v>114.6675</v>
      </c>
      <c r="G29" s="23">
        <f t="shared" si="12"/>
        <v>114.6675</v>
      </c>
      <c r="H29" s="23">
        <f t="shared" si="11"/>
        <v>458.67</v>
      </c>
      <c r="I29" s="23">
        <f>I30</f>
        <v>229.33500000000001</v>
      </c>
      <c r="J29" s="23"/>
      <c r="K29" s="22">
        <f t="shared" si="5"/>
        <v>229.33500000000001</v>
      </c>
      <c r="L29" s="50">
        <f t="shared" si="6"/>
        <v>229.33500000000001</v>
      </c>
      <c r="M29" s="22">
        <f>M30</f>
        <v>91.734000000000009</v>
      </c>
      <c r="N29" s="23">
        <f t="shared" si="12"/>
        <v>275.202</v>
      </c>
      <c r="O29" s="23">
        <f t="shared" si="12"/>
        <v>137.601</v>
      </c>
      <c r="P29" s="23"/>
      <c r="Q29" s="23">
        <f t="shared" si="12"/>
        <v>137.601</v>
      </c>
      <c r="R29" s="23">
        <f t="shared" si="12"/>
        <v>137.601</v>
      </c>
      <c r="S29" s="44"/>
    </row>
    <row r="30" spans="1:19" x14ac:dyDescent="0.35">
      <c r="A30" s="45">
        <v>1</v>
      </c>
      <c r="B30" s="46" t="s">
        <v>152</v>
      </c>
      <c r="C30" s="47">
        <v>229.33500000000001</v>
      </c>
      <c r="D30" s="47">
        <f>C30*0.5</f>
        <v>114.6675</v>
      </c>
      <c r="E30" s="48">
        <v>0.5</v>
      </c>
      <c r="F30" s="47">
        <f>C30-D30</f>
        <v>114.6675</v>
      </c>
      <c r="G30" s="47">
        <f>F30</f>
        <v>114.6675</v>
      </c>
      <c r="H30" s="47">
        <f t="shared" si="11"/>
        <v>458.67</v>
      </c>
      <c r="I30" s="47">
        <f>H30*0.5</f>
        <v>229.33500000000001</v>
      </c>
      <c r="J30" s="48">
        <v>0.5</v>
      </c>
      <c r="K30" s="47">
        <f t="shared" si="5"/>
        <v>229.33500000000001</v>
      </c>
      <c r="L30" s="47">
        <f t="shared" si="6"/>
        <v>229.33500000000001</v>
      </c>
      <c r="M30" s="47">
        <f t="shared" si="7"/>
        <v>91.734000000000009</v>
      </c>
      <c r="N30" s="47">
        <v>275.202</v>
      </c>
      <c r="O30" s="47">
        <f>N30*0.5</f>
        <v>137.601</v>
      </c>
      <c r="P30" s="48">
        <v>0.5</v>
      </c>
      <c r="Q30" s="47">
        <f>N30-O30</f>
        <v>137.601</v>
      </c>
      <c r="R30" s="47">
        <f>Q30</f>
        <v>137.601</v>
      </c>
      <c r="S30" s="51"/>
    </row>
    <row r="31" spans="1:19" s="19" customFormat="1" x14ac:dyDescent="0.35">
      <c r="A31" s="35" t="s">
        <v>17</v>
      </c>
      <c r="B31" s="36" t="s">
        <v>128</v>
      </c>
      <c r="C31" s="22">
        <f>SUM(C32:C33)</f>
        <v>14.77</v>
      </c>
      <c r="D31" s="22">
        <f t="shared" ref="D31:R31" si="13">SUM(D32:D33)</f>
        <v>1.4770000000000001</v>
      </c>
      <c r="E31" s="22"/>
      <c r="F31" s="22">
        <f t="shared" si="13"/>
        <v>13.292999999999999</v>
      </c>
      <c r="G31" s="22">
        <f t="shared" si="13"/>
        <v>13.292999999999999</v>
      </c>
      <c r="H31" s="22">
        <f>SUM(H32:H33)</f>
        <v>634.54</v>
      </c>
      <c r="I31" s="22">
        <f t="shared" ref="I31:M31" si="14">SUM(I32:I33)</f>
        <v>123.95400000000001</v>
      </c>
      <c r="J31" s="22"/>
      <c r="K31" s="22">
        <f t="shared" si="14"/>
        <v>510.58600000000001</v>
      </c>
      <c r="L31" s="50">
        <f t="shared" si="6"/>
        <v>510.58600000000001</v>
      </c>
      <c r="M31" s="22">
        <f t="shared" si="14"/>
        <v>49.581600000000009</v>
      </c>
      <c r="N31" s="22">
        <f t="shared" si="13"/>
        <v>380.72399999999999</v>
      </c>
      <c r="O31" s="22">
        <f t="shared" si="13"/>
        <v>74.372399999999999</v>
      </c>
      <c r="P31" s="22"/>
      <c r="Q31" s="22">
        <f t="shared" si="13"/>
        <v>306.35159999999996</v>
      </c>
      <c r="R31" s="22">
        <f t="shared" si="13"/>
        <v>306.35160000000002</v>
      </c>
      <c r="S31" s="39"/>
    </row>
    <row r="32" spans="1:19" ht="86.25" customHeight="1" x14ac:dyDescent="0.35">
      <c r="A32" s="45">
        <v>1</v>
      </c>
      <c r="B32" s="46" t="s">
        <v>129</v>
      </c>
      <c r="C32" s="49"/>
      <c r="D32" s="49"/>
      <c r="E32" s="48"/>
      <c r="F32" s="49"/>
      <c r="G32" s="49"/>
      <c r="H32" s="47">
        <f t="shared" si="11"/>
        <v>605</v>
      </c>
      <c r="I32" s="47">
        <f>H32*0.2</f>
        <v>121</v>
      </c>
      <c r="J32" s="48">
        <v>0.8</v>
      </c>
      <c r="K32" s="47">
        <f t="shared" si="5"/>
        <v>484</v>
      </c>
      <c r="L32" s="47">
        <f t="shared" si="6"/>
        <v>484</v>
      </c>
      <c r="M32" s="47">
        <f>I32*0.4</f>
        <v>48.400000000000006</v>
      </c>
      <c r="N32" s="52">
        <v>363</v>
      </c>
      <c r="O32" s="52">
        <v>72.599999999999994</v>
      </c>
      <c r="P32" s="48">
        <v>0.8</v>
      </c>
      <c r="Q32" s="52">
        <v>290.39999999999998</v>
      </c>
      <c r="R32" s="52">
        <v>290.40000000000003</v>
      </c>
      <c r="S32" s="53" t="s">
        <v>236</v>
      </c>
    </row>
    <row r="33" spans="1:19" x14ac:dyDescent="0.35">
      <c r="A33" s="45">
        <v>2</v>
      </c>
      <c r="B33" s="46" t="s">
        <v>130</v>
      </c>
      <c r="C33" s="47">
        <v>14.77</v>
      </c>
      <c r="D33" s="47">
        <v>1.4770000000000001</v>
      </c>
      <c r="E33" s="48">
        <v>0.9</v>
      </c>
      <c r="F33" s="47">
        <v>13.292999999999999</v>
      </c>
      <c r="G33" s="47">
        <f>F33</f>
        <v>13.292999999999999</v>
      </c>
      <c r="H33" s="47">
        <f t="shared" si="11"/>
        <v>29.540000000000003</v>
      </c>
      <c r="I33" s="47">
        <f>H33*0.1</f>
        <v>2.9540000000000006</v>
      </c>
      <c r="J33" s="48">
        <v>0.9</v>
      </c>
      <c r="K33" s="47">
        <f t="shared" si="5"/>
        <v>26.586000000000002</v>
      </c>
      <c r="L33" s="47">
        <f t="shared" si="6"/>
        <v>26.586000000000002</v>
      </c>
      <c r="M33" s="47">
        <f>I33*0.4</f>
        <v>1.1816000000000002</v>
      </c>
      <c r="N33" s="47">
        <v>17.724</v>
      </c>
      <c r="O33" s="47">
        <v>1.7724</v>
      </c>
      <c r="P33" s="48">
        <v>0.9</v>
      </c>
      <c r="Q33" s="47">
        <v>15.951599999999999</v>
      </c>
      <c r="R33" s="47">
        <f>Q33</f>
        <v>15.951599999999999</v>
      </c>
      <c r="S33" s="51"/>
    </row>
    <row r="34" spans="1:19" s="19" customFormat="1" x14ac:dyDescent="0.35">
      <c r="A34" s="35" t="s">
        <v>34</v>
      </c>
      <c r="B34" s="36" t="s">
        <v>148</v>
      </c>
      <c r="C34" s="54">
        <f>SUM(C35:C37)</f>
        <v>34</v>
      </c>
      <c r="D34" s="54">
        <f t="shared" ref="D34:R34" si="15">SUM(D35:D37)</f>
        <v>0</v>
      </c>
      <c r="E34" s="54"/>
      <c r="F34" s="54">
        <f t="shared" si="15"/>
        <v>34</v>
      </c>
      <c r="G34" s="54">
        <f t="shared" si="15"/>
        <v>34</v>
      </c>
      <c r="H34" s="54">
        <f>SUM(H35:H37)</f>
        <v>94</v>
      </c>
      <c r="I34" s="54">
        <f t="shared" ref="I34:K34" si="16">SUM(I35:I37)</f>
        <v>0</v>
      </c>
      <c r="J34" s="54"/>
      <c r="K34" s="54">
        <f t="shared" si="16"/>
        <v>94</v>
      </c>
      <c r="L34" s="50">
        <f t="shared" si="6"/>
        <v>94</v>
      </c>
      <c r="M34" s="54"/>
      <c r="N34" s="55">
        <f t="shared" si="15"/>
        <v>56.4</v>
      </c>
      <c r="O34" s="54">
        <f t="shared" si="15"/>
        <v>0</v>
      </c>
      <c r="P34" s="55"/>
      <c r="Q34" s="55">
        <f t="shared" si="15"/>
        <v>56.4</v>
      </c>
      <c r="R34" s="55">
        <f t="shared" si="15"/>
        <v>56.4</v>
      </c>
      <c r="S34" s="51"/>
    </row>
    <row r="35" spans="1:19" x14ac:dyDescent="0.35">
      <c r="A35" s="45">
        <v>1</v>
      </c>
      <c r="B35" s="46" t="s">
        <v>149</v>
      </c>
      <c r="C35" s="49">
        <v>34</v>
      </c>
      <c r="D35" s="49">
        <v>0</v>
      </c>
      <c r="E35" s="48">
        <v>1</v>
      </c>
      <c r="F35" s="49">
        <f>C35</f>
        <v>34</v>
      </c>
      <c r="G35" s="49">
        <f>F35</f>
        <v>34</v>
      </c>
      <c r="H35" s="49">
        <f>N35/0.6</f>
        <v>34</v>
      </c>
      <c r="I35" s="49"/>
      <c r="J35" s="48">
        <v>1</v>
      </c>
      <c r="K35" s="49">
        <f t="shared" si="5"/>
        <v>34</v>
      </c>
      <c r="L35" s="47">
        <f t="shared" si="6"/>
        <v>34</v>
      </c>
      <c r="M35" s="49"/>
      <c r="N35" s="52">
        <v>20.399999999999999</v>
      </c>
      <c r="O35" s="49">
        <v>0</v>
      </c>
      <c r="P35" s="48">
        <v>1</v>
      </c>
      <c r="Q35" s="52">
        <f>N35</f>
        <v>20.399999999999999</v>
      </c>
      <c r="R35" s="52">
        <f>Q35</f>
        <v>20.399999999999999</v>
      </c>
      <c r="S35" s="46"/>
    </row>
    <row r="36" spans="1:19" x14ac:dyDescent="0.35">
      <c r="A36" s="45">
        <v>2</v>
      </c>
      <c r="B36" s="46" t="s">
        <v>150</v>
      </c>
      <c r="C36" s="49">
        <v>0</v>
      </c>
      <c r="D36" s="49">
        <v>0</v>
      </c>
      <c r="E36" s="48">
        <v>1</v>
      </c>
      <c r="F36" s="49">
        <v>0</v>
      </c>
      <c r="G36" s="49">
        <v>0</v>
      </c>
      <c r="H36" s="49">
        <f t="shared" si="11"/>
        <v>30</v>
      </c>
      <c r="I36" s="49"/>
      <c r="J36" s="48">
        <v>1</v>
      </c>
      <c r="K36" s="49">
        <f t="shared" si="5"/>
        <v>30</v>
      </c>
      <c r="L36" s="47">
        <f t="shared" si="6"/>
        <v>30</v>
      </c>
      <c r="M36" s="49"/>
      <c r="N36" s="49">
        <v>18</v>
      </c>
      <c r="O36" s="49">
        <v>0</v>
      </c>
      <c r="P36" s="48">
        <v>1</v>
      </c>
      <c r="Q36" s="49">
        <v>18</v>
      </c>
      <c r="R36" s="49">
        <v>18</v>
      </c>
      <c r="S36" s="71" t="s">
        <v>157</v>
      </c>
    </row>
    <row r="37" spans="1:19" x14ac:dyDescent="0.35">
      <c r="A37" s="45">
        <v>3</v>
      </c>
      <c r="B37" s="46" t="s">
        <v>151</v>
      </c>
      <c r="C37" s="49">
        <v>0</v>
      </c>
      <c r="D37" s="49">
        <v>0</v>
      </c>
      <c r="E37" s="48">
        <v>1</v>
      </c>
      <c r="F37" s="49">
        <v>0</v>
      </c>
      <c r="G37" s="49">
        <v>0</v>
      </c>
      <c r="H37" s="49">
        <f t="shared" si="11"/>
        <v>30</v>
      </c>
      <c r="I37" s="49"/>
      <c r="J37" s="48">
        <v>1</v>
      </c>
      <c r="K37" s="49">
        <f t="shared" si="5"/>
        <v>30</v>
      </c>
      <c r="L37" s="47">
        <f t="shared" si="6"/>
        <v>30</v>
      </c>
      <c r="M37" s="49"/>
      <c r="N37" s="49">
        <v>18</v>
      </c>
      <c r="O37" s="49">
        <v>0</v>
      </c>
      <c r="P37" s="48">
        <v>1</v>
      </c>
      <c r="Q37" s="49">
        <v>18</v>
      </c>
      <c r="R37" s="49">
        <v>18</v>
      </c>
      <c r="S37" s="71"/>
    </row>
    <row r="38" spans="1:19" s="19" customFormat="1" ht="15" x14ac:dyDescent="0.35">
      <c r="A38" s="35" t="s">
        <v>35</v>
      </c>
      <c r="B38" s="36" t="s">
        <v>14</v>
      </c>
      <c r="C38" s="22">
        <v>0.85</v>
      </c>
      <c r="D38" s="54">
        <v>0</v>
      </c>
      <c r="E38" s="56">
        <v>1</v>
      </c>
      <c r="F38" s="22">
        <f>C38</f>
        <v>0.85</v>
      </c>
      <c r="G38" s="22">
        <f>F38</f>
        <v>0.85</v>
      </c>
      <c r="H38" s="54">
        <f t="shared" si="11"/>
        <v>5</v>
      </c>
      <c r="I38" s="22"/>
      <c r="J38" s="56">
        <v>1</v>
      </c>
      <c r="K38" s="54">
        <f t="shared" si="5"/>
        <v>5</v>
      </c>
      <c r="L38" s="50">
        <f t="shared" si="6"/>
        <v>5</v>
      </c>
      <c r="M38" s="22"/>
      <c r="N38" s="54">
        <v>3</v>
      </c>
      <c r="O38" s="54">
        <v>0</v>
      </c>
      <c r="P38" s="56">
        <v>1</v>
      </c>
      <c r="Q38" s="54">
        <f>N38</f>
        <v>3</v>
      </c>
      <c r="R38" s="54">
        <f>Q38</f>
        <v>3</v>
      </c>
      <c r="S38" s="36"/>
    </row>
    <row r="39" spans="1:19" s="19" customFormat="1" ht="45" x14ac:dyDescent="0.35">
      <c r="A39" s="35" t="s">
        <v>49</v>
      </c>
      <c r="B39" s="36" t="s">
        <v>18</v>
      </c>
      <c r="C39" s="54">
        <v>0</v>
      </c>
      <c r="D39" s="54">
        <v>0</v>
      </c>
      <c r="E39" s="56">
        <v>1</v>
      </c>
      <c r="F39" s="54">
        <v>0</v>
      </c>
      <c r="G39" s="54">
        <v>0</v>
      </c>
      <c r="H39" s="22">
        <f t="shared" si="11"/>
        <v>1.6</v>
      </c>
      <c r="I39" s="54"/>
      <c r="J39" s="56">
        <v>1</v>
      </c>
      <c r="K39" s="22">
        <f t="shared" si="5"/>
        <v>1.6</v>
      </c>
      <c r="L39" s="50">
        <f t="shared" si="6"/>
        <v>1.6</v>
      </c>
      <c r="M39" s="54"/>
      <c r="N39" s="22">
        <v>0.96</v>
      </c>
      <c r="O39" s="54">
        <v>0</v>
      </c>
      <c r="P39" s="56">
        <v>1</v>
      </c>
      <c r="Q39" s="22">
        <f>N39</f>
        <v>0.96</v>
      </c>
      <c r="R39" s="22">
        <f>Q39</f>
        <v>0.96</v>
      </c>
      <c r="S39" s="51" t="s">
        <v>157</v>
      </c>
    </row>
    <row r="40" spans="1:19" s="19" customFormat="1" ht="30" x14ac:dyDescent="0.35">
      <c r="A40" s="35" t="s">
        <v>121</v>
      </c>
      <c r="B40" s="36" t="s">
        <v>40</v>
      </c>
      <c r="C40" s="22">
        <v>115.83</v>
      </c>
      <c r="D40" s="22">
        <v>11.583</v>
      </c>
      <c r="E40" s="56">
        <v>0.9</v>
      </c>
      <c r="F40" s="22">
        <v>104.247</v>
      </c>
      <c r="G40" s="22">
        <v>104.247</v>
      </c>
      <c r="H40" s="22">
        <f t="shared" si="11"/>
        <v>133.33333333333334</v>
      </c>
      <c r="I40" s="22">
        <f>H40*0.1</f>
        <v>13.333333333333336</v>
      </c>
      <c r="J40" s="56">
        <v>0.9</v>
      </c>
      <c r="K40" s="22">
        <f t="shared" si="5"/>
        <v>120</v>
      </c>
      <c r="L40" s="50">
        <f t="shared" si="6"/>
        <v>120</v>
      </c>
      <c r="M40" s="22">
        <f>I40*0.4</f>
        <v>5.3333333333333348</v>
      </c>
      <c r="N40" s="54">
        <v>80</v>
      </c>
      <c r="O40" s="54">
        <v>8</v>
      </c>
      <c r="P40" s="56">
        <v>0.9</v>
      </c>
      <c r="Q40" s="54">
        <v>72</v>
      </c>
      <c r="R40" s="54">
        <v>72</v>
      </c>
      <c r="S40" s="39"/>
    </row>
    <row r="41" spans="1:19" s="19" customFormat="1" ht="90" x14ac:dyDescent="0.35">
      <c r="A41" s="35" t="s">
        <v>122</v>
      </c>
      <c r="B41" s="36" t="s">
        <v>41</v>
      </c>
      <c r="C41" s="22">
        <v>1.54</v>
      </c>
      <c r="D41" s="22">
        <v>0.308</v>
      </c>
      <c r="E41" s="56">
        <v>0.8</v>
      </c>
      <c r="F41" s="22">
        <v>1.232</v>
      </c>
      <c r="G41" s="22">
        <v>1.232</v>
      </c>
      <c r="H41" s="22">
        <f t="shared" si="11"/>
        <v>25</v>
      </c>
      <c r="I41" s="22">
        <f>H41*0.2</f>
        <v>5</v>
      </c>
      <c r="J41" s="56">
        <v>0.8</v>
      </c>
      <c r="K41" s="54">
        <f t="shared" si="5"/>
        <v>20</v>
      </c>
      <c r="L41" s="50">
        <f t="shared" si="6"/>
        <v>20</v>
      </c>
      <c r="M41" s="22">
        <f t="shared" ref="M41:M42" si="17">I41*0.4</f>
        <v>2</v>
      </c>
      <c r="N41" s="54">
        <v>15</v>
      </c>
      <c r="O41" s="54">
        <v>3</v>
      </c>
      <c r="P41" s="56">
        <v>0.8</v>
      </c>
      <c r="Q41" s="54">
        <v>12</v>
      </c>
      <c r="R41" s="54">
        <v>12</v>
      </c>
      <c r="S41" s="39"/>
    </row>
    <row r="42" spans="1:19" s="19" customFormat="1" ht="30" x14ac:dyDescent="0.35">
      <c r="A42" s="35" t="s">
        <v>123</v>
      </c>
      <c r="B42" s="36" t="s">
        <v>42</v>
      </c>
      <c r="C42" s="22">
        <v>55.98</v>
      </c>
      <c r="D42" s="22">
        <v>11.196</v>
      </c>
      <c r="E42" s="56">
        <v>0.8</v>
      </c>
      <c r="F42" s="22">
        <v>44.783999999999999</v>
      </c>
      <c r="G42" s="22">
        <v>44.783999999999999</v>
      </c>
      <c r="H42" s="22">
        <f t="shared" si="11"/>
        <v>83.333333333333343</v>
      </c>
      <c r="I42" s="22">
        <f>H42*0.2</f>
        <v>16.666666666666668</v>
      </c>
      <c r="J42" s="56">
        <v>0.8</v>
      </c>
      <c r="K42" s="22">
        <f t="shared" si="5"/>
        <v>66.666666666666671</v>
      </c>
      <c r="L42" s="50">
        <f t="shared" si="6"/>
        <v>66.666666666666671</v>
      </c>
      <c r="M42" s="22">
        <f t="shared" si="17"/>
        <v>6.6666666666666679</v>
      </c>
      <c r="N42" s="54">
        <v>50</v>
      </c>
      <c r="O42" s="54">
        <v>10</v>
      </c>
      <c r="P42" s="56">
        <v>0.8</v>
      </c>
      <c r="Q42" s="54">
        <v>40</v>
      </c>
      <c r="R42" s="54">
        <v>40</v>
      </c>
      <c r="S42" s="39"/>
    </row>
    <row r="43" spans="1:19" s="19" customFormat="1" ht="45" x14ac:dyDescent="0.35">
      <c r="A43" s="35" t="s">
        <v>124</v>
      </c>
      <c r="B43" s="36" t="s">
        <v>45</v>
      </c>
      <c r="C43" s="54">
        <v>0</v>
      </c>
      <c r="D43" s="54">
        <v>0</v>
      </c>
      <c r="E43" s="56">
        <v>0.9</v>
      </c>
      <c r="F43" s="54">
        <v>0</v>
      </c>
      <c r="G43" s="54">
        <v>0</v>
      </c>
      <c r="H43" s="54">
        <f t="shared" si="11"/>
        <v>12.5</v>
      </c>
      <c r="I43" s="22">
        <f>H43*0.1</f>
        <v>1.25</v>
      </c>
      <c r="J43" s="56">
        <v>0.9</v>
      </c>
      <c r="K43" s="22">
        <f t="shared" si="5"/>
        <v>11.25</v>
      </c>
      <c r="L43" s="50">
        <f t="shared" si="6"/>
        <v>11.25</v>
      </c>
      <c r="M43" s="22">
        <f>I43*0.4</f>
        <v>0.5</v>
      </c>
      <c r="N43" s="22">
        <v>7.5</v>
      </c>
      <c r="O43" s="22">
        <v>0.75</v>
      </c>
      <c r="P43" s="56">
        <v>0.9</v>
      </c>
      <c r="Q43" s="22">
        <v>6.75</v>
      </c>
      <c r="R43" s="22">
        <v>6.75</v>
      </c>
      <c r="S43" s="51" t="s">
        <v>157</v>
      </c>
    </row>
    <row r="44" spans="1:19" s="19" customFormat="1" ht="30" x14ac:dyDescent="0.35">
      <c r="A44" s="35" t="s">
        <v>125</v>
      </c>
      <c r="B44" s="36" t="s">
        <v>43</v>
      </c>
      <c r="C44" s="54">
        <v>688.26</v>
      </c>
      <c r="D44" s="54">
        <v>0</v>
      </c>
      <c r="E44" s="56">
        <v>1</v>
      </c>
      <c r="F44" s="54">
        <v>688.26</v>
      </c>
      <c r="G44" s="54">
        <f>F44</f>
        <v>688.26</v>
      </c>
      <c r="H44" s="54">
        <f t="shared" si="11"/>
        <v>700</v>
      </c>
      <c r="I44" s="54"/>
      <c r="J44" s="56">
        <v>1</v>
      </c>
      <c r="K44" s="54">
        <f t="shared" si="5"/>
        <v>700</v>
      </c>
      <c r="L44" s="50">
        <f t="shared" si="6"/>
        <v>700</v>
      </c>
      <c r="M44" s="54"/>
      <c r="N44" s="54">
        <v>420</v>
      </c>
      <c r="O44" s="54">
        <v>0</v>
      </c>
      <c r="P44" s="56">
        <v>1</v>
      </c>
      <c r="Q44" s="54">
        <v>420</v>
      </c>
      <c r="R44" s="54">
        <v>420</v>
      </c>
      <c r="S44" s="51"/>
    </row>
    <row r="45" spans="1:19" s="19" customFormat="1" x14ac:dyDescent="0.35">
      <c r="A45" s="35" t="s">
        <v>126</v>
      </c>
      <c r="B45" s="36" t="s">
        <v>44</v>
      </c>
      <c r="C45" s="54">
        <v>19.399999999999999</v>
      </c>
      <c r="D45" s="54">
        <v>0</v>
      </c>
      <c r="E45" s="56">
        <v>1</v>
      </c>
      <c r="F45" s="54">
        <v>19.399999999999999</v>
      </c>
      <c r="G45" s="54">
        <f>F45</f>
        <v>19.399999999999999</v>
      </c>
      <c r="H45" s="54">
        <f t="shared" si="11"/>
        <v>35</v>
      </c>
      <c r="I45" s="54"/>
      <c r="J45" s="56">
        <v>1</v>
      </c>
      <c r="K45" s="54">
        <f t="shared" si="5"/>
        <v>35</v>
      </c>
      <c r="L45" s="50">
        <f t="shared" si="6"/>
        <v>35</v>
      </c>
      <c r="M45" s="54"/>
      <c r="N45" s="54">
        <v>21</v>
      </c>
      <c r="O45" s="54">
        <v>0</v>
      </c>
      <c r="P45" s="56">
        <v>1</v>
      </c>
      <c r="Q45" s="54">
        <v>21</v>
      </c>
      <c r="R45" s="54">
        <v>21</v>
      </c>
      <c r="S45" s="51"/>
    </row>
    <row r="46" spans="1:19" s="19" customFormat="1" ht="45" x14ac:dyDescent="0.35">
      <c r="A46" s="35" t="s">
        <v>146</v>
      </c>
      <c r="B46" s="36" t="s">
        <v>47</v>
      </c>
      <c r="C46" s="54">
        <v>0</v>
      </c>
      <c r="D46" s="54">
        <v>0</v>
      </c>
      <c r="E46" s="56">
        <v>1</v>
      </c>
      <c r="F46" s="54">
        <v>0</v>
      </c>
      <c r="G46" s="54">
        <f t="shared" ref="G46:G47" si="18">F46</f>
        <v>0</v>
      </c>
      <c r="H46" s="54">
        <f t="shared" si="11"/>
        <v>6.6666666666666666E-2</v>
      </c>
      <c r="I46" s="54"/>
      <c r="J46" s="56">
        <v>1</v>
      </c>
      <c r="K46" s="22">
        <f t="shared" si="5"/>
        <v>6.6666666666666666E-2</v>
      </c>
      <c r="L46" s="50">
        <f t="shared" si="6"/>
        <v>6.6666666666666666E-2</v>
      </c>
      <c r="M46" s="54"/>
      <c r="N46" s="22">
        <v>0.04</v>
      </c>
      <c r="O46" s="54">
        <v>0</v>
      </c>
      <c r="P46" s="56">
        <v>1</v>
      </c>
      <c r="Q46" s="22">
        <f>N46</f>
        <v>0.04</v>
      </c>
      <c r="R46" s="22">
        <f>Q46</f>
        <v>0.04</v>
      </c>
      <c r="S46" s="51" t="s">
        <v>157</v>
      </c>
    </row>
    <row r="47" spans="1:19" s="19" customFormat="1" ht="21" customHeight="1" x14ac:dyDescent="0.35">
      <c r="A47" s="35" t="s">
        <v>147</v>
      </c>
      <c r="B47" s="36" t="s">
        <v>48</v>
      </c>
      <c r="C47" s="54">
        <v>100.124</v>
      </c>
      <c r="D47" s="54">
        <v>0</v>
      </c>
      <c r="E47" s="56">
        <v>1</v>
      </c>
      <c r="F47" s="54">
        <v>100.124</v>
      </c>
      <c r="G47" s="54">
        <f t="shared" si="18"/>
        <v>100.124</v>
      </c>
      <c r="H47" s="54">
        <f t="shared" si="11"/>
        <v>199.99999999999997</v>
      </c>
      <c r="I47" s="54"/>
      <c r="J47" s="56">
        <v>1</v>
      </c>
      <c r="K47" s="54">
        <f t="shared" si="5"/>
        <v>199.99999999999997</v>
      </c>
      <c r="L47" s="50">
        <f t="shared" si="6"/>
        <v>199.99999999999997</v>
      </c>
      <c r="M47" s="54"/>
      <c r="N47" s="54">
        <v>119.99999999999999</v>
      </c>
      <c r="O47" s="54">
        <v>0</v>
      </c>
      <c r="P47" s="56">
        <v>1</v>
      </c>
      <c r="Q47" s="54">
        <v>119.99999999999999</v>
      </c>
      <c r="R47" s="54">
        <v>119.99999999999999</v>
      </c>
      <c r="S47" s="51"/>
    </row>
    <row r="48" spans="1:19" s="19" customFormat="1" ht="16.5" customHeight="1" x14ac:dyDescent="0.35">
      <c r="A48" s="35" t="s">
        <v>21</v>
      </c>
      <c r="B48" s="36" t="s">
        <v>22</v>
      </c>
      <c r="C48" s="22">
        <f>C49+C174+C184+C194+C195</f>
        <v>391.72249999999997</v>
      </c>
      <c r="D48" s="22">
        <f t="shared" ref="D48:O48" si="19">D49+D174+D184+D194+D195</f>
        <v>391.72249999999997</v>
      </c>
      <c r="E48" s="22"/>
      <c r="F48" s="22"/>
      <c r="G48" s="22"/>
      <c r="H48" s="22">
        <f t="shared" si="11"/>
        <v>741.44433333333336</v>
      </c>
      <c r="I48" s="22">
        <f>O48/0.6</f>
        <v>741.44433333333336</v>
      </c>
      <c r="J48" s="22"/>
      <c r="K48" s="22"/>
      <c r="L48" s="22"/>
      <c r="M48" s="22">
        <f>I48*0.4</f>
        <v>296.57773333333336</v>
      </c>
      <c r="N48" s="22">
        <f t="shared" si="19"/>
        <v>444.86660000000001</v>
      </c>
      <c r="O48" s="22">
        <f t="shared" si="19"/>
        <v>444.86660000000001</v>
      </c>
      <c r="P48" s="56"/>
      <c r="Q48" s="54"/>
      <c r="R48" s="54"/>
      <c r="S48" s="39"/>
    </row>
    <row r="49" spans="1:19" s="19" customFormat="1" x14ac:dyDescent="0.35">
      <c r="A49" s="35" t="s">
        <v>10</v>
      </c>
      <c r="B49" s="36" t="s">
        <v>23</v>
      </c>
      <c r="C49" s="22">
        <f>C50+C60+C79+C96+C108+C130+C146+C158</f>
        <v>93.332000000000008</v>
      </c>
      <c r="D49" s="22">
        <f t="shared" ref="D49:O49" si="20">D50+D60+D79+D96+D108+D130+D146+D158</f>
        <v>93.332000000000008</v>
      </c>
      <c r="E49" s="22"/>
      <c r="F49" s="22"/>
      <c r="G49" s="22"/>
      <c r="H49" s="22">
        <f t="shared" si="11"/>
        <v>192.67433333333335</v>
      </c>
      <c r="I49" s="22">
        <f>O49/0.6</f>
        <v>192.67433333333335</v>
      </c>
      <c r="J49" s="22"/>
      <c r="K49" s="22"/>
      <c r="L49" s="22"/>
      <c r="M49" s="22">
        <f t="shared" ref="M49:M50" si="21">I49*0.4</f>
        <v>77.069733333333346</v>
      </c>
      <c r="N49" s="22">
        <f t="shared" si="20"/>
        <v>115.6046</v>
      </c>
      <c r="O49" s="22">
        <f t="shared" si="20"/>
        <v>115.6046</v>
      </c>
      <c r="P49" s="56"/>
      <c r="Q49" s="54"/>
      <c r="R49" s="54"/>
      <c r="S49" s="51"/>
    </row>
    <row r="50" spans="1:19" s="21" customFormat="1" x14ac:dyDescent="0.35">
      <c r="A50" s="40"/>
      <c r="B50" s="41" t="s">
        <v>24</v>
      </c>
      <c r="C50" s="23">
        <f>SUM(C51:C59)</f>
        <v>9.0789999999999988</v>
      </c>
      <c r="D50" s="23">
        <f t="shared" ref="D50:O50" si="22">SUM(D51:D59)</f>
        <v>9.0789999999999988</v>
      </c>
      <c r="E50" s="23"/>
      <c r="F50" s="23"/>
      <c r="G50" s="23"/>
      <c r="H50" s="23">
        <f>SUM(H51:H59)</f>
        <v>18.157999999999998</v>
      </c>
      <c r="I50" s="23">
        <f>SUM(I51:I59)</f>
        <v>18.157999999999998</v>
      </c>
      <c r="J50" s="23"/>
      <c r="K50" s="23"/>
      <c r="L50" s="23"/>
      <c r="M50" s="23">
        <f t="shared" si="21"/>
        <v>7.2631999999999994</v>
      </c>
      <c r="N50" s="23">
        <f t="shared" si="22"/>
        <v>10.8948</v>
      </c>
      <c r="O50" s="23">
        <f t="shared" si="22"/>
        <v>10.8948</v>
      </c>
      <c r="P50" s="57"/>
      <c r="Q50" s="42"/>
      <c r="R50" s="42"/>
      <c r="S50" s="58"/>
    </row>
    <row r="51" spans="1:19" x14ac:dyDescent="0.35">
      <c r="A51" s="45">
        <v>1</v>
      </c>
      <c r="B51" s="46" t="s">
        <v>51</v>
      </c>
      <c r="C51" s="47">
        <v>1.27</v>
      </c>
      <c r="D51" s="47">
        <v>1.27</v>
      </c>
      <c r="E51" s="59"/>
      <c r="F51" s="47"/>
      <c r="G51" s="47"/>
      <c r="H51" s="47">
        <f t="shared" ref="H51:H77" si="23">N51/0.6</f>
        <v>2.54</v>
      </c>
      <c r="I51" s="47">
        <f>H51</f>
        <v>2.54</v>
      </c>
      <c r="J51" s="47"/>
      <c r="K51" s="47"/>
      <c r="L51" s="47"/>
      <c r="M51" s="47">
        <f>I51*0.4</f>
        <v>1.016</v>
      </c>
      <c r="N51" s="47">
        <v>1.524</v>
      </c>
      <c r="O51" s="47">
        <v>1.524</v>
      </c>
      <c r="P51" s="48"/>
      <c r="Q51" s="49"/>
      <c r="R51" s="49"/>
      <c r="S51" s="39"/>
    </row>
    <row r="52" spans="1:19" x14ac:dyDescent="0.35">
      <c r="A52" s="45">
        <v>2</v>
      </c>
      <c r="B52" s="46" t="s">
        <v>25</v>
      </c>
      <c r="C52" s="47">
        <v>1.44</v>
      </c>
      <c r="D52" s="47">
        <v>1.44</v>
      </c>
      <c r="E52" s="48"/>
      <c r="F52" s="49"/>
      <c r="G52" s="49"/>
      <c r="H52" s="47">
        <f t="shared" si="23"/>
        <v>2.88</v>
      </c>
      <c r="I52" s="47">
        <f t="shared" ref="I52:I59" si="24">H52</f>
        <v>2.88</v>
      </c>
      <c r="J52" s="49"/>
      <c r="K52" s="49"/>
      <c r="L52" s="49"/>
      <c r="M52" s="47">
        <f t="shared" ref="M52:M115" si="25">I52*0.4</f>
        <v>1.1519999999999999</v>
      </c>
      <c r="N52" s="47">
        <v>1.728</v>
      </c>
      <c r="O52" s="47">
        <v>1.728</v>
      </c>
      <c r="P52" s="48"/>
      <c r="Q52" s="49"/>
      <c r="R52" s="49"/>
      <c r="S52" s="39"/>
    </row>
    <row r="53" spans="1:19" x14ac:dyDescent="0.35">
      <c r="A53" s="45">
        <v>3</v>
      </c>
      <c r="B53" s="46" t="s">
        <v>26</v>
      </c>
      <c r="C53" s="47">
        <v>1.524</v>
      </c>
      <c r="D53" s="47">
        <v>1.524</v>
      </c>
      <c r="E53" s="48"/>
      <c r="F53" s="49"/>
      <c r="G53" s="49"/>
      <c r="H53" s="47">
        <f t="shared" si="23"/>
        <v>3.048</v>
      </c>
      <c r="I53" s="47">
        <f t="shared" si="24"/>
        <v>3.048</v>
      </c>
      <c r="J53" s="49"/>
      <c r="K53" s="49"/>
      <c r="L53" s="49"/>
      <c r="M53" s="47">
        <f t="shared" si="25"/>
        <v>1.2192000000000001</v>
      </c>
      <c r="N53" s="47">
        <v>1.8288</v>
      </c>
      <c r="O53" s="47">
        <v>1.8288</v>
      </c>
      <c r="P53" s="48"/>
      <c r="Q53" s="49"/>
      <c r="R53" s="49"/>
      <c r="S53" s="39"/>
    </row>
    <row r="54" spans="1:19" x14ac:dyDescent="0.35">
      <c r="A54" s="45">
        <v>4</v>
      </c>
      <c r="B54" s="46" t="s">
        <v>27</v>
      </c>
      <c r="C54" s="47">
        <v>1.34</v>
      </c>
      <c r="D54" s="47">
        <v>1.34</v>
      </c>
      <c r="E54" s="48"/>
      <c r="F54" s="49"/>
      <c r="G54" s="49"/>
      <c r="H54" s="47">
        <f t="shared" si="23"/>
        <v>2.68</v>
      </c>
      <c r="I54" s="47">
        <f t="shared" si="24"/>
        <v>2.68</v>
      </c>
      <c r="J54" s="49"/>
      <c r="K54" s="49"/>
      <c r="L54" s="49"/>
      <c r="M54" s="47">
        <f t="shared" si="25"/>
        <v>1.0720000000000001</v>
      </c>
      <c r="N54" s="47">
        <v>1.6080000000000001</v>
      </c>
      <c r="O54" s="47">
        <v>1.6080000000000001</v>
      </c>
      <c r="P54" s="48"/>
      <c r="Q54" s="49"/>
      <c r="R54" s="49"/>
      <c r="S54" s="51"/>
    </row>
    <row r="55" spans="1:19" x14ac:dyDescent="0.35">
      <c r="A55" s="45">
        <v>5</v>
      </c>
      <c r="B55" s="46" t="s">
        <v>31</v>
      </c>
      <c r="C55" s="47">
        <v>0.80800000000000005</v>
      </c>
      <c r="D55" s="47">
        <v>0.80800000000000005</v>
      </c>
      <c r="E55" s="48"/>
      <c r="F55" s="49"/>
      <c r="G55" s="49"/>
      <c r="H55" s="47">
        <f t="shared" si="23"/>
        <v>1.6160000000000001</v>
      </c>
      <c r="I55" s="47">
        <f t="shared" si="24"/>
        <v>1.6160000000000001</v>
      </c>
      <c r="J55" s="49"/>
      <c r="K55" s="49"/>
      <c r="L55" s="49"/>
      <c r="M55" s="47">
        <f t="shared" si="25"/>
        <v>0.64640000000000009</v>
      </c>
      <c r="N55" s="47">
        <v>0.96960000000000002</v>
      </c>
      <c r="O55" s="47">
        <v>0.96960000000000002</v>
      </c>
      <c r="P55" s="48"/>
      <c r="Q55" s="49"/>
      <c r="R55" s="49"/>
      <c r="S55" s="51"/>
    </row>
    <row r="56" spans="1:19" x14ac:dyDescent="0.35">
      <c r="A56" s="45">
        <v>6</v>
      </c>
      <c r="B56" s="46" t="s">
        <v>28</v>
      </c>
      <c r="C56" s="47">
        <v>1.3160000000000001</v>
      </c>
      <c r="D56" s="47">
        <v>1.3160000000000001</v>
      </c>
      <c r="E56" s="48"/>
      <c r="F56" s="49"/>
      <c r="G56" s="49"/>
      <c r="H56" s="47">
        <f t="shared" si="23"/>
        <v>2.6320000000000001</v>
      </c>
      <c r="I56" s="47">
        <f t="shared" si="24"/>
        <v>2.6320000000000001</v>
      </c>
      <c r="J56" s="49"/>
      <c r="K56" s="49"/>
      <c r="L56" s="49"/>
      <c r="M56" s="47">
        <f t="shared" si="25"/>
        <v>1.0528000000000002</v>
      </c>
      <c r="N56" s="47">
        <v>1.5791999999999999</v>
      </c>
      <c r="O56" s="47">
        <v>1.5791999999999999</v>
      </c>
      <c r="P56" s="48"/>
      <c r="Q56" s="49"/>
      <c r="R56" s="49"/>
      <c r="S56" s="51"/>
    </row>
    <row r="57" spans="1:19" x14ac:dyDescent="0.35">
      <c r="A57" s="45">
        <v>7</v>
      </c>
      <c r="B57" s="46" t="s">
        <v>87</v>
      </c>
      <c r="C57" s="47">
        <v>0.214</v>
      </c>
      <c r="D57" s="47">
        <v>0.214</v>
      </c>
      <c r="E57" s="48"/>
      <c r="F57" s="49"/>
      <c r="G57" s="49"/>
      <c r="H57" s="47">
        <f t="shared" si="23"/>
        <v>0.42799999999999999</v>
      </c>
      <c r="I57" s="47">
        <f t="shared" si="24"/>
        <v>0.42799999999999999</v>
      </c>
      <c r="J57" s="49"/>
      <c r="K57" s="49"/>
      <c r="L57" s="49"/>
      <c r="M57" s="47">
        <f t="shared" si="25"/>
        <v>0.17120000000000002</v>
      </c>
      <c r="N57" s="47">
        <v>0.25679999999999997</v>
      </c>
      <c r="O57" s="47">
        <v>0.25679999999999997</v>
      </c>
      <c r="P57" s="48"/>
      <c r="Q57" s="49"/>
      <c r="R57" s="49"/>
      <c r="S57" s="51"/>
    </row>
    <row r="58" spans="1:19" x14ac:dyDescent="0.35">
      <c r="A58" s="45">
        <v>8</v>
      </c>
      <c r="B58" s="46" t="s">
        <v>29</v>
      </c>
      <c r="C58" s="47">
        <v>0.68799999999999994</v>
      </c>
      <c r="D58" s="47">
        <v>0.68799999999999994</v>
      </c>
      <c r="E58" s="48"/>
      <c r="F58" s="49"/>
      <c r="G58" s="49"/>
      <c r="H58" s="47">
        <f t="shared" si="23"/>
        <v>1.3759999999999999</v>
      </c>
      <c r="I58" s="47">
        <f t="shared" si="24"/>
        <v>1.3759999999999999</v>
      </c>
      <c r="J58" s="49"/>
      <c r="K58" s="49"/>
      <c r="L58" s="49"/>
      <c r="M58" s="47">
        <f t="shared" si="25"/>
        <v>0.5504</v>
      </c>
      <c r="N58" s="47">
        <v>0.82559999999999989</v>
      </c>
      <c r="O58" s="47">
        <v>0.82559999999999989</v>
      </c>
      <c r="P58" s="48"/>
      <c r="Q58" s="49"/>
      <c r="R58" s="49"/>
      <c r="S58" s="51"/>
    </row>
    <row r="59" spans="1:19" x14ac:dyDescent="0.35">
      <c r="A59" s="45">
        <v>9</v>
      </c>
      <c r="B59" s="46" t="s">
        <v>30</v>
      </c>
      <c r="C59" s="47">
        <v>0.47899999999999998</v>
      </c>
      <c r="D59" s="47">
        <v>0.47899999999999998</v>
      </c>
      <c r="E59" s="48"/>
      <c r="F59" s="49"/>
      <c r="G59" s="49"/>
      <c r="H59" s="47">
        <f t="shared" si="23"/>
        <v>0.95799999999999996</v>
      </c>
      <c r="I59" s="47">
        <f t="shared" si="24"/>
        <v>0.95799999999999996</v>
      </c>
      <c r="J59" s="49"/>
      <c r="K59" s="49"/>
      <c r="L59" s="49"/>
      <c r="M59" s="47">
        <f t="shared" si="25"/>
        <v>0.38319999999999999</v>
      </c>
      <c r="N59" s="47">
        <v>0.57479999999999998</v>
      </c>
      <c r="O59" s="47">
        <v>0.57479999999999998</v>
      </c>
      <c r="P59" s="48"/>
      <c r="Q59" s="49"/>
      <c r="R59" s="49"/>
      <c r="S59" s="51"/>
    </row>
    <row r="60" spans="1:19" s="21" customFormat="1" x14ac:dyDescent="0.35">
      <c r="A60" s="40"/>
      <c r="B60" s="41" t="s">
        <v>52</v>
      </c>
      <c r="C60" s="23">
        <f>SUM(C61:C78)</f>
        <v>9.1</v>
      </c>
      <c r="D60" s="23">
        <f t="shared" ref="D60:O60" si="26">SUM(D61:D78)</f>
        <v>9.1</v>
      </c>
      <c r="E60" s="23"/>
      <c r="F60" s="23"/>
      <c r="G60" s="23"/>
      <c r="H60" s="23">
        <f t="shared" si="23"/>
        <v>18.200000000000006</v>
      </c>
      <c r="I60" s="23">
        <f>SUM(I61:I78)</f>
        <v>18.2</v>
      </c>
      <c r="J60" s="23"/>
      <c r="K60" s="23"/>
      <c r="L60" s="23"/>
      <c r="M60" s="23">
        <f t="shared" si="25"/>
        <v>7.28</v>
      </c>
      <c r="N60" s="23">
        <f t="shared" si="26"/>
        <v>10.920000000000003</v>
      </c>
      <c r="O60" s="23">
        <f t="shared" si="26"/>
        <v>10.920000000000003</v>
      </c>
      <c r="P60" s="57"/>
      <c r="Q60" s="42"/>
      <c r="R60" s="42"/>
      <c r="S60" s="44"/>
    </row>
    <row r="61" spans="1:19" x14ac:dyDescent="0.35">
      <c r="A61" s="45">
        <v>1</v>
      </c>
      <c r="B61" s="46" t="s">
        <v>70</v>
      </c>
      <c r="C61" s="47">
        <v>3.44</v>
      </c>
      <c r="D61" s="47">
        <v>3.44</v>
      </c>
      <c r="E61" s="48"/>
      <c r="F61" s="49"/>
      <c r="G61" s="49"/>
      <c r="H61" s="47">
        <f t="shared" si="23"/>
        <v>6.8800000000000008</v>
      </c>
      <c r="I61" s="47">
        <f>H61</f>
        <v>6.8800000000000008</v>
      </c>
      <c r="J61" s="49"/>
      <c r="K61" s="49"/>
      <c r="L61" s="49"/>
      <c r="M61" s="47">
        <f t="shared" si="25"/>
        <v>2.7520000000000007</v>
      </c>
      <c r="N61" s="47">
        <v>4.1280000000000001</v>
      </c>
      <c r="O61" s="47">
        <v>4.1280000000000001</v>
      </c>
      <c r="P61" s="48"/>
      <c r="Q61" s="49"/>
      <c r="R61" s="49"/>
      <c r="S61" s="51"/>
    </row>
    <row r="62" spans="1:19" x14ac:dyDescent="0.35">
      <c r="A62" s="45">
        <v>2</v>
      </c>
      <c r="B62" s="46" t="s">
        <v>53</v>
      </c>
      <c r="C62" s="47">
        <v>0.28899999999999998</v>
      </c>
      <c r="D62" s="47">
        <v>0.28899999999999998</v>
      </c>
      <c r="E62" s="48"/>
      <c r="F62" s="49"/>
      <c r="G62" s="49"/>
      <c r="H62" s="47">
        <f t="shared" si="23"/>
        <v>0.57800000000000007</v>
      </c>
      <c r="I62" s="47">
        <f t="shared" ref="I62:I78" si="27">H62</f>
        <v>0.57800000000000007</v>
      </c>
      <c r="J62" s="49"/>
      <c r="K62" s="49"/>
      <c r="L62" s="49"/>
      <c r="M62" s="47">
        <f t="shared" si="25"/>
        <v>0.23120000000000004</v>
      </c>
      <c r="N62" s="47">
        <v>0.3468</v>
      </c>
      <c r="O62" s="47">
        <v>0.3468</v>
      </c>
      <c r="P62" s="48"/>
      <c r="Q62" s="49"/>
      <c r="R62" s="49"/>
      <c r="S62" s="51"/>
    </row>
    <row r="63" spans="1:19" x14ac:dyDescent="0.35">
      <c r="A63" s="45">
        <v>3</v>
      </c>
      <c r="B63" s="46" t="s">
        <v>54</v>
      </c>
      <c r="C63" s="47">
        <v>0.40799999999999997</v>
      </c>
      <c r="D63" s="47">
        <v>0.40799999999999997</v>
      </c>
      <c r="E63" s="48"/>
      <c r="F63" s="49"/>
      <c r="G63" s="49"/>
      <c r="H63" s="47">
        <f t="shared" si="23"/>
        <v>0.81599999999999995</v>
      </c>
      <c r="I63" s="47">
        <f t="shared" si="27"/>
        <v>0.81599999999999995</v>
      </c>
      <c r="J63" s="49"/>
      <c r="K63" s="49"/>
      <c r="L63" s="49"/>
      <c r="M63" s="47">
        <f t="shared" si="25"/>
        <v>0.32640000000000002</v>
      </c>
      <c r="N63" s="47">
        <v>0.48959999999999998</v>
      </c>
      <c r="O63" s="47">
        <v>0.48959999999999998</v>
      </c>
      <c r="P63" s="48"/>
      <c r="Q63" s="49"/>
      <c r="R63" s="49"/>
      <c r="S63" s="51"/>
    </row>
    <row r="64" spans="1:19" x14ac:dyDescent="0.35">
      <c r="A64" s="45">
        <v>4</v>
      </c>
      <c r="B64" s="46" t="s">
        <v>55</v>
      </c>
      <c r="C64" s="47">
        <v>0.13100000000000001</v>
      </c>
      <c r="D64" s="47">
        <v>0.13100000000000001</v>
      </c>
      <c r="E64" s="48"/>
      <c r="F64" s="49"/>
      <c r="G64" s="49"/>
      <c r="H64" s="47">
        <f t="shared" si="23"/>
        <v>0.26200000000000001</v>
      </c>
      <c r="I64" s="47">
        <f t="shared" si="27"/>
        <v>0.26200000000000001</v>
      </c>
      <c r="J64" s="49"/>
      <c r="K64" s="49"/>
      <c r="L64" s="49"/>
      <c r="M64" s="47">
        <f t="shared" si="25"/>
        <v>0.1048</v>
      </c>
      <c r="N64" s="47">
        <v>0.15720000000000001</v>
      </c>
      <c r="O64" s="47">
        <v>0.15720000000000001</v>
      </c>
      <c r="P64" s="48"/>
      <c r="Q64" s="49"/>
      <c r="R64" s="49"/>
      <c r="S64" s="51"/>
    </row>
    <row r="65" spans="1:19" x14ac:dyDescent="0.35">
      <c r="A65" s="45">
        <v>5</v>
      </c>
      <c r="B65" s="46" t="s">
        <v>56</v>
      </c>
      <c r="C65" s="47">
        <v>0.16500000000000001</v>
      </c>
      <c r="D65" s="47">
        <v>0.16500000000000001</v>
      </c>
      <c r="E65" s="48"/>
      <c r="F65" s="49"/>
      <c r="G65" s="49"/>
      <c r="H65" s="47">
        <f t="shared" si="23"/>
        <v>0.33</v>
      </c>
      <c r="I65" s="47">
        <f t="shared" si="27"/>
        <v>0.33</v>
      </c>
      <c r="J65" s="49"/>
      <c r="K65" s="49"/>
      <c r="L65" s="49"/>
      <c r="M65" s="47">
        <f t="shared" si="25"/>
        <v>0.13200000000000001</v>
      </c>
      <c r="N65" s="47">
        <v>0.19800000000000001</v>
      </c>
      <c r="O65" s="47">
        <v>0.19800000000000001</v>
      </c>
      <c r="P65" s="48"/>
      <c r="Q65" s="49"/>
      <c r="R65" s="49"/>
      <c r="S65" s="51"/>
    </row>
    <row r="66" spans="1:19" x14ac:dyDescent="0.35">
      <c r="A66" s="45">
        <v>6</v>
      </c>
      <c r="B66" s="46" t="s">
        <v>57</v>
      </c>
      <c r="C66" s="47">
        <v>4.4999999999999998E-2</v>
      </c>
      <c r="D66" s="47">
        <v>4.4999999999999998E-2</v>
      </c>
      <c r="E66" s="48"/>
      <c r="F66" s="49"/>
      <c r="G66" s="49"/>
      <c r="H66" s="47">
        <f t="shared" si="23"/>
        <v>0.09</v>
      </c>
      <c r="I66" s="47">
        <f t="shared" si="27"/>
        <v>0.09</v>
      </c>
      <c r="J66" s="49"/>
      <c r="K66" s="49"/>
      <c r="L66" s="49"/>
      <c r="M66" s="47">
        <f t="shared" si="25"/>
        <v>3.5999999999999997E-2</v>
      </c>
      <c r="N66" s="47">
        <v>5.3999999999999999E-2</v>
      </c>
      <c r="O66" s="47">
        <v>5.3999999999999999E-2</v>
      </c>
      <c r="P66" s="48"/>
      <c r="Q66" s="49"/>
      <c r="R66" s="49"/>
      <c r="S66" s="51"/>
    </row>
    <row r="67" spans="1:19" x14ac:dyDescent="0.35">
      <c r="A67" s="45">
        <v>7</v>
      </c>
      <c r="B67" s="46" t="s">
        <v>58</v>
      </c>
      <c r="C67" s="47">
        <v>0.23599999999999999</v>
      </c>
      <c r="D67" s="47">
        <v>0.23599999999999999</v>
      </c>
      <c r="E67" s="48"/>
      <c r="F67" s="49"/>
      <c r="G67" s="49"/>
      <c r="H67" s="47">
        <f t="shared" si="23"/>
        <v>0.47200000000000003</v>
      </c>
      <c r="I67" s="47">
        <f t="shared" si="27"/>
        <v>0.47200000000000003</v>
      </c>
      <c r="J67" s="49"/>
      <c r="K67" s="49"/>
      <c r="L67" s="49"/>
      <c r="M67" s="47">
        <f t="shared" si="25"/>
        <v>0.18880000000000002</v>
      </c>
      <c r="N67" s="47">
        <v>0.28320000000000001</v>
      </c>
      <c r="O67" s="47">
        <v>0.28320000000000001</v>
      </c>
      <c r="P67" s="48"/>
      <c r="Q67" s="49"/>
      <c r="R67" s="49"/>
      <c r="S67" s="51"/>
    </row>
    <row r="68" spans="1:19" x14ac:dyDescent="0.35">
      <c r="A68" s="45">
        <v>8</v>
      </c>
      <c r="B68" s="46" t="s">
        <v>59</v>
      </c>
      <c r="C68" s="47">
        <v>0.33400000000000002</v>
      </c>
      <c r="D68" s="47">
        <v>0.33400000000000002</v>
      </c>
      <c r="E68" s="48"/>
      <c r="F68" s="49"/>
      <c r="G68" s="49"/>
      <c r="H68" s="47">
        <f t="shared" si="23"/>
        <v>0.66800000000000004</v>
      </c>
      <c r="I68" s="47">
        <f t="shared" si="27"/>
        <v>0.66800000000000004</v>
      </c>
      <c r="J68" s="49"/>
      <c r="K68" s="49"/>
      <c r="L68" s="49"/>
      <c r="M68" s="47">
        <f t="shared" si="25"/>
        <v>0.26720000000000005</v>
      </c>
      <c r="N68" s="47">
        <v>0.40079999999999999</v>
      </c>
      <c r="O68" s="47">
        <v>0.40079999999999999</v>
      </c>
      <c r="P68" s="48"/>
      <c r="Q68" s="49"/>
      <c r="R68" s="49"/>
      <c r="S68" s="51"/>
    </row>
    <row r="69" spans="1:19" x14ac:dyDescent="0.35">
      <c r="A69" s="45">
        <v>9</v>
      </c>
      <c r="B69" s="46" t="s">
        <v>60</v>
      </c>
      <c r="C69" s="47">
        <v>0.255</v>
      </c>
      <c r="D69" s="47">
        <v>0.255</v>
      </c>
      <c r="E69" s="48"/>
      <c r="F69" s="49"/>
      <c r="G69" s="49"/>
      <c r="H69" s="47">
        <f t="shared" si="23"/>
        <v>0.51</v>
      </c>
      <c r="I69" s="47">
        <f t="shared" si="27"/>
        <v>0.51</v>
      </c>
      <c r="J69" s="49"/>
      <c r="K69" s="49"/>
      <c r="L69" s="49"/>
      <c r="M69" s="47">
        <f t="shared" si="25"/>
        <v>0.20400000000000001</v>
      </c>
      <c r="N69" s="47">
        <v>0.30599999999999999</v>
      </c>
      <c r="O69" s="47">
        <v>0.30599999999999999</v>
      </c>
      <c r="P69" s="48"/>
      <c r="Q69" s="49"/>
      <c r="R69" s="49"/>
      <c r="S69" s="51"/>
    </row>
    <row r="70" spans="1:19" x14ac:dyDescent="0.35">
      <c r="A70" s="45">
        <v>10</v>
      </c>
      <c r="B70" s="46" t="s">
        <v>61</v>
      </c>
      <c r="C70" s="47">
        <v>0.22500000000000001</v>
      </c>
      <c r="D70" s="47">
        <v>0.22500000000000001</v>
      </c>
      <c r="E70" s="48"/>
      <c r="F70" s="49"/>
      <c r="G70" s="49"/>
      <c r="H70" s="47">
        <f t="shared" si="23"/>
        <v>0.45000000000000007</v>
      </c>
      <c r="I70" s="47">
        <f t="shared" si="27"/>
        <v>0.45000000000000007</v>
      </c>
      <c r="J70" s="49"/>
      <c r="K70" s="49"/>
      <c r="L70" s="49"/>
      <c r="M70" s="47">
        <f t="shared" si="25"/>
        <v>0.18000000000000005</v>
      </c>
      <c r="N70" s="47">
        <v>0.27</v>
      </c>
      <c r="O70" s="47">
        <v>0.27</v>
      </c>
      <c r="P70" s="48"/>
      <c r="Q70" s="49"/>
      <c r="R70" s="49"/>
      <c r="S70" s="51"/>
    </row>
    <row r="71" spans="1:19" x14ac:dyDescent="0.35">
      <c r="A71" s="45">
        <v>11</v>
      </c>
      <c r="B71" s="46" t="s">
        <v>62</v>
      </c>
      <c r="C71" s="47">
        <v>0.39300000000000002</v>
      </c>
      <c r="D71" s="47">
        <v>0.39300000000000002</v>
      </c>
      <c r="E71" s="48"/>
      <c r="F71" s="49"/>
      <c r="G71" s="49"/>
      <c r="H71" s="47">
        <f t="shared" si="23"/>
        <v>0.78600000000000003</v>
      </c>
      <c r="I71" s="47">
        <f t="shared" si="27"/>
        <v>0.78600000000000003</v>
      </c>
      <c r="J71" s="49"/>
      <c r="K71" s="49"/>
      <c r="L71" s="49"/>
      <c r="M71" s="47">
        <f t="shared" si="25"/>
        <v>0.31440000000000001</v>
      </c>
      <c r="N71" s="47">
        <v>0.47160000000000002</v>
      </c>
      <c r="O71" s="47">
        <v>0.47160000000000002</v>
      </c>
      <c r="P71" s="48"/>
      <c r="Q71" s="49"/>
      <c r="R71" s="49"/>
      <c r="S71" s="51"/>
    </row>
    <row r="72" spans="1:19" x14ac:dyDescent="0.35">
      <c r="A72" s="45">
        <v>12</v>
      </c>
      <c r="B72" s="46" t="s">
        <v>63</v>
      </c>
      <c r="C72" s="47">
        <v>0.31900000000000001</v>
      </c>
      <c r="D72" s="47">
        <v>0.31900000000000001</v>
      </c>
      <c r="E72" s="48"/>
      <c r="F72" s="49"/>
      <c r="G72" s="49"/>
      <c r="H72" s="47">
        <f t="shared" si="23"/>
        <v>0.63800000000000001</v>
      </c>
      <c r="I72" s="47">
        <f t="shared" si="27"/>
        <v>0.63800000000000001</v>
      </c>
      <c r="J72" s="49"/>
      <c r="K72" s="49"/>
      <c r="L72" s="49"/>
      <c r="M72" s="47">
        <f t="shared" si="25"/>
        <v>0.25520000000000004</v>
      </c>
      <c r="N72" s="47">
        <v>0.38279999999999997</v>
      </c>
      <c r="O72" s="47">
        <v>0.38279999999999997</v>
      </c>
      <c r="P72" s="48"/>
      <c r="Q72" s="49"/>
      <c r="R72" s="49"/>
      <c r="S72" s="51"/>
    </row>
    <row r="73" spans="1:19" x14ac:dyDescent="0.35">
      <c r="A73" s="45">
        <v>13</v>
      </c>
      <c r="B73" s="46" t="s">
        <v>64</v>
      </c>
      <c r="C73" s="47">
        <v>0.54600000000000004</v>
      </c>
      <c r="D73" s="47">
        <v>0.54600000000000004</v>
      </c>
      <c r="E73" s="48"/>
      <c r="F73" s="49"/>
      <c r="G73" s="49"/>
      <c r="H73" s="47">
        <f t="shared" si="23"/>
        <v>1.0920000000000001</v>
      </c>
      <c r="I73" s="47">
        <f t="shared" si="27"/>
        <v>1.0920000000000001</v>
      </c>
      <c r="J73" s="49"/>
      <c r="K73" s="49"/>
      <c r="L73" s="49"/>
      <c r="M73" s="47">
        <f t="shared" si="25"/>
        <v>0.43680000000000008</v>
      </c>
      <c r="N73" s="47">
        <v>0.6552</v>
      </c>
      <c r="O73" s="47">
        <v>0.6552</v>
      </c>
      <c r="P73" s="48"/>
      <c r="Q73" s="49"/>
      <c r="R73" s="49"/>
      <c r="S73" s="51"/>
    </row>
    <row r="74" spans="1:19" x14ac:dyDescent="0.35">
      <c r="A74" s="45">
        <v>14</v>
      </c>
      <c r="B74" s="46" t="s">
        <v>65</v>
      </c>
      <c r="C74" s="47">
        <v>0.63</v>
      </c>
      <c r="D74" s="47">
        <v>0.63</v>
      </c>
      <c r="E74" s="48"/>
      <c r="F74" s="49"/>
      <c r="G74" s="49"/>
      <c r="H74" s="47">
        <f t="shared" si="23"/>
        <v>1.26</v>
      </c>
      <c r="I74" s="47">
        <f t="shared" si="27"/>
        <v>1.26</v>
      </c>
      <c r="J74" s="49"/>
      <c r="K74" s="49"/>
      <c r="L74" s="49"/>
      <c r="M74" s="47">
        <f t="shared" si="25"/>
        <v>0.504</v>
      </c>
      <c r="N74" s="47">
        <v>0.75600000000000001</v>
      </c>
      <c r="O74" s="47">
        <v>0.75600000000000001</v>
      </c>
      <c r="P74" s="48"/>
      <c r="Q74" s="49"/>
      <c r="R74" s="49"/>
      <c r="S74" s="51"/>
    </row>
    <row r="75" spans="1:19" x14ac:dyDescent="0.35">
      <c r="A75" s="45">
        <v>15</v>
      </c>
      <c r="B75" s="46" t="s">
        <v>66</v>
      </c>
      <c r="C75" s="47">
        <v>0.125</v>
      </c>
      <c r="D75" s="47">
        <v>0.125</v>
      </c>
      <c r="E75" s="48"/>
      <c r="F75" s="49"/>
      <c r="G75" s="49"/>
      <c r="H75" s="47">
        <f t="shared" si="23"/>
        <v>0.25</v>
      </c>
      <c r="I75" s="47">
        <f t="shared" si="27"/>
        <v>0.25</v>
      </c>
      <c r="J75" s="49"/>
      <c r="K75" s="49"/>
      <c r="L75" s="49"/>
      <c r="M75" s="47">
        <f t="shared" si="25"/>
        <v>0.1</v>
      </c>
      <c r="N75" s="47">
        <v>0.15</v>
      </c>
      <c r="O75" s="47">
        <v>0.15</v>
      </c>
      <c r="P75" s="48"/>
      <c r="Q75" s="49"/>
      <c r="R75" s="49"/>
      <c r="S75" s="51"/>
    </row>
    <row r="76" spans="1:19" x14ac:dyDescent="0.35">
      <c r="A76" s="45">
        <v>16</v>
      </c>
      <c r="B76" s="46" t="s">
        <v>67</v>
      </c>
      <c r="C76" s="47">
        <v>0.379</v>
      </c>
      <c r="D76" s="47">
        <v>0.379</v>
      </c>
      <c r="E76" s="48"/>
      <c r="F76" s="49"/>
      <c r="G76" s="49"/>
      <c r="H76" s="47">
        <f t="shared" si="23"/>
        <v>0.75800000000000001</v>
      </c>
      <c r="I76" s="47">
        <f t="shared" si="27"/>
        <v>0.75800000000000001</v>
      </c>
      <c r="J76" s="49"/>
      <c r="K76" s="49"/>
      <c r="L76" s="49"/>
      <c r="M76" s="47">
        <f t="shared" si="25"/>
        <v>0.30320000000000003</v>
      </c>
      <c r="N76" s="47">
        <v>0.45479999999999998</v>
      </c>
      <c r="O76" s="47">
        <v>0.45479999999999998</v>
      </c>
      <c r="P76" s="48"/>
      <c r="Q76" s="49"/>
      <c r="R76" s="49"/>
      <c r="S76" s="51"/>
    </row>
    <row r="77" spans="1:19" x14ac:dyDescent="0.35">
      <c r="A77" s="45">
        <v>17</v>
      </c>
      <c r="B77" s="46" t="s">
        <v>68</v>
      </c>
      <c r="C77" s="47">
        <v>0.34100000000000003</v>
      </c>
      <c r="D77" s="47">
        <v>0.34100000000000003</v>
      </c>
      <c r="E77" s="48"/>
      <c r="F77" s="49"/>
      <c r="G77" s="49"/>
      <c r="H77" s="47">
        <f t="shared" si="23"/>
        <v>0.68200000000000005</v>
      </c>
      <c r="I77" s="47">
        <f t="shared" si="27"/>
        <v>0.68200000000000005</v>
      </c>
      <c r="J77" s="49"/>
      <c r="K77" s="49"/>
      <c r="L77" s="49"/>
      <c r="M77" s="47">
        <f t="shared" si="25"/>
        <v>0.27280000000000004</v>
      </c>
      <c r="N77" s="47">
        <v>0.40920000000000001</v>
      </c>
      <c r="O77" s="47">
        <v>0.40920000000000001</v>
      </c>
      <c r="P77" s="48"/>
      <c r="Q77" s="49"/>
      <c r="R77" s="49"/>
      <c r="S77" s="51"/>
    </row>
    <row r="78" spans="1:19" x14ac:dyDescent="0.35">
      <c r="A78" s="45">
        <v>18</v>
      </c>
      <c r="B78" s="46" t="s">
        <v>69</v>
      </c>
      <c r="C78" s="47">
        <v>0.83899999999999997</v>
      </c>
      <c r="D78" s="47">
        <v>0.83899999999999997</v>
      </c>
      <c r="E78" s="48"/>
      <c r="F78" s="49"/>
      <c r="G78" s="49"/>
      <c r="H78" s="47">
        <f t="shared" ref="H78:H141" si="28">N78/0.6</f>
        <v>1.6779999999999999</v>
      </c>
      <c r="I78" s="47">
        <f t="shared" si="27"/>
        <v>1.6779999999999999</v>
      </c>
      <c r="J78" s="49"/>
      <c r="K78" s="49"/>
      <c r="L78" s="49"/>
      <c r="M78" s="47">
        <f t="shared" si="25"/>
        <v>0.67120000000000002</v>
      </c>
      <c r="N78" s="47">
        <v>1.0067999999999999</v>
      </c>
      <c r="O78" s="47">
        <v>1.0067999999999999</v>
      </c>
      <c r="P78" s="48"/>
      <c r="Q78" s="49"/>
      <c r="R78" s="49"/>
      <c r="S78" s="51"/>
    </row>
    <row r="79" spans="1:19" s="21" customFormat="1" x14ac:dyDescent="0.35">
      <c r="A79" s="40"/>
      <c r="B79" s="41" t="s">
        <v>71</v>
      </c>
      <c r="C79" s="23">
        <f>SUM(C80:C95)</f>
        <v>14.085999999999999</v>
      </c>
      <c r="D79" s="23">
        <f t="shared" ref="D79:O79" si="29">SUM(D80:D95)</f>
        <v>14.085999999999999</v>
      </c>
      <c r="E79" s="23"/>
      <c r="F79" s="23"/>
      <c r="G79" s="23"/>
      <c r="H79" s="23">
        <f t="shared" si="28"/>
        <v>27.652333333333328</v>
      </c>
      <c r="I79" s="23">
        <f>SUM(I80:I95)</f>
        <v>27.652333333333338</v>
      </c>
      <c r="J79" s="23"/>
      <c r="K79" s="23"/>
      <c r="L79" s="23"/>
      <c r="M79" s="23">
        <f t="shared" si="25"/>
        <v>11.060933333333336</v>
      </c>
      <c r="N79" s="23">
        <f t="shared" si="29"/>
        <v>16.591399999999997</v>
      </c>
      <c r="O79" s="23">
        <f t="shared" si="29"/>
        <v>16.591399999999997</v>
      </c>
      <c r="P79" s="57"/>
      <c r="Q79" s="42"/>
      <c r="R79" s="42"/>
      <c r="S79" s="44"/>
    </row>
    <row r="80" spans="1:19" x14ac:dyDescent="0.35">
      <c r="A80" s="45">
        <v>1</v>
      </c>
      <c r="B80" s="46" t="s">
        <v>70</v>
      </c>
      <c r="C80" s="47">
        <v>4.59</v>
      </c>
      <c r="D80" s="47">
        <v>4.59</v>
      </c>
      <c r="E80" s="59"/>
      <c r="F80" s="47"/>
      <c r="G80" s="47"/>
      <c r="H80" s="47">
        <f t="shared" si="28"/>
        <v>9</v>
      </c>
      <c r="I80" s="47">
        <f>H80</f>
        <v>9</v>
      </c>
      <c r="J80" s="47"/>
      <c r="K80" s="47"/>
      <c r="L80" s="47"/>
      <c r="M80" s="47">
        <f t="shared" si="25"/>
        <v>3.6</v>
      </c>
      <c r="N80" s="47">
        <v>5.3999999999999995</v>
      </c>
      <c r="O80" s="47">
        <v>5.3999999999999995</v>
      </c>
      <c r="P80" s="48"/>
      <c r="Q80" s="49"/>
      <c r="R80" s="49"/>
      <c r="S80" s="51"/>
    </row>
    <row r="81" spans="1:19" x14ac:dyDescent="0.35">
      <c r="A81" s="45">
        <v>2</v>
      </c>
      <c r="B81" s="46" t="s">
        <v>72</v>
      </c>
      <c r="C81" s="47">
        <v>0.78</v>
      </c>
      <c r="D81" s="47">
        <v>0.78</v>
      </c>
      <c r="E81" s="59"/>
      <c r="F81" s="47"/>
      <c r="G81" s="47"/>
      <c r="H81" s="47">
        <f t="shared" si="28"/>
        <v>1.6</v>
      </c>
      <c r="I81" s="47">
        <f t="shared" ref="I81:I95" si="30">H81</f>
        <v>1.6</v>
      </c>
      <c r="J81" s="47"/>
      <c r="K81" s="47"/>
      <c r="L81" s="47"/>
      <c r="M81" s="47">
        <f t="shared" si="25"/>
        <v>0.64000000000000012</v>
      </c>
      <c r="N81" s="47">
        <v>0.96</v>
      </c>
      <c r="O81" s="47">
        <v>0.96</v>
      </c>
      <c r="P81" s="48"/>
      <c r="Q81" s="49"/>
      <c r="R81" s="49"/>
      <c r="S81" s="51"/>
    </row>
    <row r="82" spans="1:19" x14ac:dyDescent="0.35">
      <c r="A82" s="45">
        <v>3</v>
      </c>
      <c r="B82" s="46" t="s">
        <v>73</v>
      </c>
      <c r="C82" s="47">
        <v>0.92500000000000004</v>
      </c>
      <c r="D82" s="47">
        <v>0.92500000000000004</v>
      </c>
      <c r="E82" s="59"/>
      <c r="F82" s="47"/>
      <c r="G82" s="47"/>
      <c r="H82" s="47">
        <f t="shared" si="28"/>
        <v>1.5783333333333334</v>
      </c>
      <c r="I82" s="47">
        <f t="shared" si="30"/>
        <v>1.5783333333333334</v>
      </c>
      <c r="J82" s="47"/>
      <c r="K82" s="47"/>
      <c r="L82" s="47"/>
      <c r="M82" s="47">
        <f t="shared" si="25"/>
        <v>0.63133333333333341</v>
      </c>
      <c r="N82" s="47">
        <v>0.94699999999999995</v>
      </c>
      <c r="O82" s="47">
        <v>0.94699999999999995</v>
      </c>
      <c r="P82" s="48"/>
      <c r="Q82" s="49"/>
      <c r="R82" s="49"/>
      <c r="S82" s="51"/>
    </row>
    <row r="83" spans="1:19" x14ac:dyDescent="0.35">
      <c r="A83" s="45">
        <v>4</v>
      </c>
      <c r="B83" s="46" t="s">
        <v>74</v>
      </c>
      <c r="C83" s="47">
        <v>1.792</v>
      </c>
      <c r="D83" s="47">
        <v>1.792</v>
      </c>
      <c r="E83" s="59"/>
      <c r="F83" s="47"/>
      <c r="G83" s="47"/>
      <c r="H83" s="47">
        <f t="shared" si="28"/>
        <v>3.3333333333333335</v>
      </c>
      <c r="I83" s="47">
        <f t="shared" si="30"/>
        <v>3.3333333333333335</v>
      </c>
      <c r="J83" s="47"/>
      <c r="K83" s="47"/>
      <c r="L83" s="47"/>
      <c r="M83" s="47">
        <f t="shared" si="25"/>
        <v>1.3333333333333335</v>
      </c>
      <c r="N83" s="47">
        <v>2</v>
      </c>
      <c r="O83" s="47">
        <v>2</v>
      </c>
      <c r="P83" s="48"/>
      <c r="Q83" s="49"/>
      <c r="R83" s="49"/>
      <c r="S83" s="51"/>
    </row>
    <row r="84" spans="1:19" x14ac:dyDescent="0.35">
      <c r="A84" s="45">
        <v>5</v>
      </c>
      <c r="B84" s="46" t="s">
        <v>75</v>
      </c>
      <c r="C84" s="47">
        <v>0.57599999999999996</v>
      </c>
      <c r="D84" s="47">
        <v>0.57599999999999996</v>
      </c>
      <c r="E84" s="59"/>
      <c r="F84" s="47"/>
      <c r="G84" s="47"/>
      <c r="H84" s="47">
        <f t="shared" si="28"/>
        <v>0.72899999999999998</v>
      </c>
      <c r="I84" s="47">
        <f t="shared" si="30"/>
        <v>0.72899999999999998</v>
      </c>
      <c r="J84" s="47"/>
      <c r="K84" s="47"/>
      <c r="L84" s="47"/>
      <c r="M84" s="47">
        <f t="shared" si="25"/>
        <v>0.29160000000000003</v>
      </c>
      <c r="N84" s="47">
        <v>0.43739999999999996</v>
      </c>
      <c r="O84" s="47">
        <v>0.43739999999999996</v>
      </c>
      <c r="P84" s="48"/>
      <c r="Q84" s="49"/>
      <c r="R84" s="49"/>
      <c r="S84" s="51"/>
    </row>
    <row r="85" spans="1:19" x14ac:dyDescent="0.35">
      <c r="A85" s="45">
        <v>6</v>
      </c>
      <c r="B85" s="46" t="s">
        <v>76</v>
      </c>
      <c r="C85" s="47">
        <v>0.312</v>
      </c>
      <c r="D85" s="47">
        <v>0.312</v>
      </c>
      <c r="E85" s="59"/>
      <c r="F85" s="47"/>
      <c r="G85" s="47"/>
      <c r="H85" s="47">
        <f t="shared" si="28"/>
        <v>0.6</v>
      </c>
      <c r="I85" s="47">
        <f t="shared" si="30"/>
        <v>0.6</v>
      </c>
      <c r="J85" s="47"/>
      <c r="K85" s="47"/>
      <c r="L85" s="47"/>
      <c r="M85" s="47">
        <f t="shared" si="25"/>
        <v>0.24</v>
      </c>
      <c r="N85" s="47">
        <v>0.36</v>
      </c>
      <c r="O85" s="47">
        <v>0.36</v>
      </c>
      <c r="P85" s="48"/>
      <c r="Q85" s="49"/>
      <c r="R85" s="49"/>
      <c r="S85" s="51"/>
    </row>
    <row r="86" spans="1:19" x14ac:dyDescent="0.35">
      <c r="A86" s="45">
        <v>7</v>
      </c>
      <c r="B86" s="46" t="s">
        <v>77</v>
      </c>
      <c r="C86" s="47">
        <v>0.52500000000000002</v>
      </c>
      <c r="D86" s="47">
        <v>0.52500000000000002</v>
      </c>
      <c r="E86" s="59"/>
      <c r="F86" s="47"/>
      <c r="G86" s="47"/>
      <c r="H86" s="47">
        <f t="shared" si="28"/>
        <v>0.83500000000000008</v>
      </c>
      <c r="I86" s="47">
        <f t="shared" si="30"/>
        <v>0.83500000000000008</v>
      </c>
      <c r="J86" s="47"/>
      <c r="K86" s="47"/>
      <c r="L86" s="47"/>
      <c r="M86" s="47">
        <f t="shared" si="25"/>
        <v>0.33400000000000007</v>
      </c>
      <c r="N86" s="47">
        <v>0.501</v>
      </c>
      <c r="O86" s="47">
        <v>0.501</v>
      </c>
      <c r="P86" s="48"/>
      <c r="Q86" s="49"/>
      <c r="R86" s="49"/>
      <c r="S86" s="51"/>
    </row>
    <row r="87" spans="1:19" x14ac:dyDescent="0.35">
      <c r="A87" s="45">
        <v>8</v>
      </c>
      <c r="B87" s="46" t="s">
        <v>78</v>
      </c>
      <c r="C87" s="47">
        <v>1.026</v>
      </c>
      <c r="D87" s="47">
        <v>1.026</v>
      </c>
      <c r="E87" s="59"/>
      <c r="F87" s="47"/>
      <c r="G87" s="47"/>
      <c r="H87" s="47">
        <f t="shared" si="28"/>
        <v>2</v>
      </c>
      <c r="I87" s="47">
        <f t="shared" si="30"/>
        <v>2</v>
      </c>
      <c r="J87" s="47"/>
      <c r="K87" s="47"/>
      <c r="L87" s="47"/>
      <c r="M87" s="47">
        <f t="shared" si="25"/>
        <v>0.8</v>
      </c>
      <c r="N87" s="47">
        <v>1.2</v>
      </c>
      <c r="O87" s="47">
        <v>1.2</v>
      </c>
      <c r="P87" s="48"/>
      <c r="Q87" s="49"/>
      <c r="R87" s="49"/>
      <c r="S87" s="51"/>
    </row>
    <row r="88" spans="1:19" x14ac:dyDescent="0.35">
      <c r="A88" s="45">
        <v>9</v>
      </c>
      <c r="B88" s="46" t="s">
        <v>79</v>
      </c>
      <c r="C88" s="47">
        <v>0.30599999999999999</v>
      </c>
      <c r="D88" s="47">
        <v>0.30599999999999999</v>
      </c>
      <c r="E88" s="59"/>
      <c r="F88" s="47"/>
      <c r="G88" s="47"/>
      <c r="H88" s="47">
        <f t="shared" si="28"/>
        <v>1</v>
      </c>
      <c r="I88" s="47">
        <f t="shared" si="30"/>
        <v>1</v>
      </c>
      <c r="J88" s="47"/>
      <c r="K88" s="47"/>
      <c r="L88" s="47"/>
      <c r="M88" s="47">
        <f t="shared" si="25"/>
        <v>0.4</v>
      </c>
      <c r="N88" s="47">
        <v>0.6</v>
      </c>
      <c r="O88" s="47">
        <v>0.6</v>
      </c>
      <c r="P88" s="48"/>
      <c r="Q88" s="49"/>
      <c r="R88" s="49"/>
      <c r="S88" s="51"/>
    </row>
    <row r="89" spans="1:19" x14ac:dyDescent="0.35">
      <c r="A89" s="45">
        <v>10</v>
      </c>
      <c r="B89" s="46" t="s">
        <v>80</v>
      </c>
      <c r="C89" s="47">
        <v>0.28499999999999998</v>
      </c>
      <c r="D89" s="47">
        <v>0.28499999999999998</v>
      </c>
      <c r="E89" s="59"/>
      <c r="F89" s="47"/>
      <c r="G89" s="47"/>
      <c r="H89" s="47">
        <f t="shared" si="28"/>
        <v>0.6</v>
      </c>
      <c r="I89" s="47">
        <f t="shared" si="30"/>
        <v>0.6</v>
      </c>
      <c r="J89" s="47"/>
      <c r="K89" s="47"/>
      <c r="L89" s="47"/>
      <c r="M89" s="47">
        <f t="shared" si="25"/>
        <v>0.24</v>
      </c>
      <c r="N89" s="47">
        <v>0.36</v>
      </c>
      <c r="O89" s="47">
        <v>0.36</v>
      </c>
      <c r="P89" s="48"/>
      <c r="Q89" s="49"/>
      <c r="R89" s="49"/>
      <c r="S89" s="51"/>
    </row>
    <row r="90" spans="1:19" x14ac:dyDescent="0.35">
      <c r="A90" s="45">
        <v>11</v>
      </c>
      <c r="B90" s="46" t="s">
        <v>81</v>
      </c>
      <c r="C90" s="47">
        <v>0.214</v>
      </c>
      <c r="D90" s="47">
        <v>0.214</v>
      </c>
      <c r="E90" s="59"/>
      <c r="F90" s="47"/>
      <c r="G90" s="47"/>
      <c r="H90" s="47">
        <f t="shared" si="28"/>
        <v>0.41666666666666669</v>
      </c>
      <c r="I90" s="47">
        <f t="shared" si="30"/>
        <v>0.41666666666666669</v>
      </c>
      <c r="J90" s="47"/>
      <c r="K90" s="47"/>
      <c r="L90" s="47"/>
      <c r="M90" s="47">
        <f t="shared" si="25"/>
        <v>0.16666666666666669</v>
      </c>
      <c r="N90" s="47">
        <v>0.25</v>
      </c>
      <c r="O90" s="47">
        <v>0.25</v>
      </c>
      <c r="P90" s="48"/>
      <c r="Q90" s="49"/>
      <c r="R90" s="49"/>
      <c r="S90" s="51"/>
    </row>
    <row r="91" spans="1:19" x14ac:dyDescent="0.35">
      <c r="A91" s="45">
        <v>12</v>
      </c>
      <c r="B91" s="46" t="s">
        <v>82</v>
      </c>
      <c r="C91" s="47">
        <v>0.87</v>
      </c>
      <c r="D91" s="47">
        <v>0.87</v>
      </c>
      <c r="E91" s="59"/>
      <c r="F91" s="47"/>
      <c r="G91" s="47"/>
      <c r="H91" s="47">
        <f t="shared" si="28"/>
        <v>1.7000000000000002</v>
      </c>
      <c r="I91" s="47">
        <f t="shared" si="30"/>
        <v>1.7000000000000002</v>
      </c>
      <c r="J91" s="47"/>
      <c r="K91" s="47"/>
      <c r="L91" s="47"/>
      <c r="M91" s="47">
        <f t="shared" si="25"/>
        <v>0.68000000000000016</v>
      </c>
      <c r="N91" s="47">
        <v>1.02</v>
      </c>
      <c r="O91" s="47">
        <v>1.02</v>
      </c>
      <c r="P91" s="48"/>
      <c r="Q91" s="49"/>
      <c r="R91" s="49"/>
      <c r="S91" s="51"/>
    </row>
    <row r="92" spans="1:19" x14ac:dyDescent="0.35">
      <c r="A92" s="45">
        <v>13</v>
      </c>
      <c r="B92" s="46" t="s">
        <v>83</v>
      </c>
      <c r="C92" s="47">
        <v>0.29499999999999998</v>
      </c>
      <c r="D92" s="47">
        <v>0.29499999999999998</v>
      </c>
      <c r="E92" s="59"/>
      <c r="F92" s="47"/>
      <c r="G92" s="47"/>
      <c r="H92" s="47">
        <f t="shared" si="28"/>
        <v>0.6</v>
      </c>
      <c r="I92" s="47">
        <f t="shared" si="30"/>
        <v>0.6</v>
      </c>
      <c r="J92" s="47"/>
      <c r="K92" s="47"/>
      <c r="L92" s="47"/>
      <c r="M92" s="47">
        <f t="shared" si="25"/>
        <v>0.24</v>
      </c>
      <c r="N92" s="47">
        <v>0.36</v>
      </c>
      <c r="O92" s="47">
        <v>0.36</v>
      </c>
      <c r="P92" s="48"/>
      <c r="Q92" s="49"/>
      <c r="R92" s="49"/>
      <c r="S92" s="51"/>
    </row>
    <row r="93" spans="1:19" x14ac:dyDescent="0.35">
      <c r="A93" s="45">
        <v>14</v>
      </c>
      <c r="B93" s="46" t="s">
        <v>84</v>
      </c>
      <c r="C93" s="47">
        <v>0.311</v>
      </c>
      <c r="D93" s="47">
        <v>0.311</v>
      </c>
      <c r="E93" s="59"/>
      <c r="F93" s="47"/>
      <c r="G93" s="47"/>
      <c r="H93" s="47">
        <f t="shared" si="28"/>
        <v>0.6</v>
      </c>
      <c r="I93" s="47">
        <f t="shared" si="30"/>
        <v>0.6</v>
      </c>
      <c r="J93" s="47"/>
      <c r="K93" s="47"/>
      <c r="L93" s="47"/>
      <c r="M93" s="47">
        <f t="shared" si="25"/>
        <v>0.24</v>
      </c>
      <c r="N93" s="47">
        <v>0.36</v>
      </c>
      <c r="O93" s="47">
        <v>0.36</v>
      </c>
      <c r="P93" s="48"/>
      <c r="Q93" s="49"/>
      <c r="R93" s="49"/>
      <c r="S93" s="51"/>
    </row>
    <row r="94" spans="1:19" x14ac:dyDescent="0.35">
      <c r="A94" s="45">
        <v>15</v>
      </c>
      <c r="B94" s="46" t="s">
        <v>85</v>
      </c>
      <c r="C94" s="47">
        <v>0.57699999999999996</v>
      </c>
      <c r="D94" s="47">
        <v>0.57699999999999996</v>
      </c>
      <c r="E94" s="59"/>
      <c r="F94" s="47"/>
      <c r="G94" s="47"/>
      <c r="H94" s="47">
        <f t="shared" si="28"/>
        <v>1.66</v>
      </c>
      <c r="I94" s="47">
        <f t="shared" si="30"/>
        <v>1.66</v>
      </c>
      <c r="J94" s="47"/>
      <c r="K94" s="47"/>
      <c r="L94" s="47"/>
      <c r="M94" s="47">
        <f t="shared" si="25"/>
        <v>0.66400000000000003</v>
      </c>
      <c r="N94" s="47">
        <v>0.99599999999999989</v>
      </c>
      <c r="O94" s="47">
        <v>0.99599999999999989</v>
      </c>
      <c r="P94" s="48"/>
      <c r="Q94" s="49"/>
      <c r="R94" s="49"/>
      <c r="S94" s="51"/>
    </row>
    <row r="95" spans="1:19" x14ac:dyDescent="0.35">
      <c r="A95" s="45">
        <v>16</v>
      </c>
      <c r="B95" s="46" t="s">
        <v>86</v>
      </c>
      <c r="C95" s="47">
        <v>0.70199999999999996</v>
      </c>
      <c r="D95" s="47">
        <v>0.70199999999999996</v>
      </c>
      <c r="E95" s="59"/>
      <c r="F95" s="47"/>
      <c r="G95" s="47"/>
      <c r="H95" s="47">
        <f t="shared" si="28"/>
        <v>1.4</v>
      </c>
      <c r="I95" s="47">
        <f t="shared" si="30"/>
        <v>1.4</v>
      </c>
      <c r="J95" s="47"/>
      <c r="K95" s="47"/>
      <c r="L95" s="47"/>
      <c r="M95" s="47">
        <f t="shared" si="25"/>
        <v>0.55999999999999994</v>
      </c>
      <c r="N95" s="47">
        <v>0.84</v>
      </c>
      <c r="O95" s="47">
        <v>0.84</v>
      </c>
      <c r="P95" s="48"/>
      <c r="Q95" s="49"/>
      <c r="R95" s="49"/>
      <c r="S95" s="51"/>
    </row>
    <row r="96" spans="1:19" s="21" customFormat="1" x14ac:dyDescent="0.35">
      <c r="A96" s="40"/>
      <c r="B96" s="41" t="s">
        <v>88</v>
      </c>
      <c r="C96" s="23">
        <f>SUM(C97:C107)</f>
        <v>8.298</v>
      </c>
      <c r="D96" s="23">
        <f t="shared" ref="D96:O96" si="31">SUM(D97:D107)</f>
        <v>8.298</v>
      </c>
      <c r="E96" s="23"/>
      <c r="F96" s="23"/>
      <c r="G96" s="23"/>
      <c r="H96" s="23">
        <f t="shared" si="28"/>
        <v>16.596</v>
      </c>
      <c r="I96" s="23">
        <f>SUM(I97:I107)</f>
        <v>16.596</v>
      </c>
      <c r="J96" s="23"/>
      <c r="K96" s="23"/>
      <c r="L96" s="23"/>
      <c r="M96" s="23">
        <f t="shared" si="25"/>
        <v>6.6384000000000007</v>
      </c>
      <c r="N96" s="23">
        <f t="shared" si="31"/>
        <v>9.9575999999999993</v>
      </c>
      <c r="O96" s="23">
        <f t="shared" si="31"/>
        <v>9.9575999999999993</v>
      </c>
      <c r="P96" s="57"/>
      <c r="Q96" s="42"/>
      <c r="R96" s="42"/>
      <c r="S96" s="44"/>
    </row>
    <row r="97" spans="1:19" x14ac:dyDescent="0.35">
      <c r="A97" s="45">
        <v>1</v>
      </c>
      <c r="B97" s="46" t="s">
        <v>70</v>
      </c>
      <c r="C97" s="47">
        <v>1.89</v>
      </c>
      <c r="D97" s="47">
        <v>1.89</v>
      </c>
      <c r="E97" s="59"/>
      <c r="F97" s="47"/>
      <c r="G97" s="47"/>
      <c r="H97" s="47">
        <f t="shared" si="28"/>
        <v>3.73</v>
      </c>
      <c r="I97" s="47">
        <f>H97</f>
        <v>3.73</v>
      </c>
      <c r="J97" s="47"/>
      <c r="K97" s="47"/>
      <c r="L97" s="47"/>
      <c r="M97" s="47">
        <f t="shared" si="25"/>
        <v>1.492</v>
      </c>
      <c r="N97" s="47">
        <v>2.238</v>
      </c>
      <c r="O97" s="47">
        <v>2.238</v>
      </c>
      <c r="P97" s="48"/>
      <c r="Q97" s="49"/>
      <c r="R97" s="49"/>
      <c r="S97" s="51"/>
    </row>
    <row r="98" spans="1:19" x14ac:dyDescent="0.35">
      <c r="A98" s="45">
        <v>2</v>
      </c>
      <c r="B98" s="46" t="s">
        <v>89</v>
      </c>
      <c r="C98" s="47">
        <v>0.89</v>
      </c>
      <c r="D98" s="47">
        <v>0.89</v>
      </c>
      <c r="E98" s="59"/>
      <c r="F98" s="47"/>
      <c r="G98" s="47"/>
      <c r="H98" s="47">
        <f t="shared" si="28"/>
        <v>1.7800000000000002</v>
      </c>
      <c r="I98" s="47">
        <f t="shared" ref="I98:I107" si="32">H98</f>
        <v>1.7800000000000002</v>
      </c>
      <c r="J98" s="47"/>
      <c r="K98" s="47"/>
      <c r="L98" s="47"/>
      <c r="M98" s="47">
        <f t="shared" si="25"/>
        <v>0.71200000000000019</v>
      </c>
      <c r="N98" s="47">
        <v>1.0680000000000001</v>
      </c>
      <c r="O98" s="47">
        <v>1.0680000000000001</v>
      </c>
      <c r="P98" s="48"/>
      <c r="Q98" s="49"/>
      <c r="R98" s="49"/>
      <c r="S98" s="51"/>
    </row>
    <row r="99" spans="1:19" x14ac:dyDescent="0.35">
      <c r="A99" s="45">
        <v>3</v>
      </c>
      <c r="B99" s="46" t="s">
        <v>90</v>
      </c>
      <c r="C99" s="47">
        <v>0.35599999999999998</v>
      </c>
      <c r="D99" s="47">
        <v>0.35599999999999998</v>
      </c>
      <c r="E99" s="59"/>
      <c r="F99" s="47"/>
      <c r="G99" s="47"/>
      <c r="H99" s="47">
        <f t="shared" si="28"/>
        <v>0.66666666666666674</v>
      </c>
      <c r="I99" s="47">
        <f t="shared" si="32"/>
        <v>0.66666666666666674</v>
      </c>
      <c r="J99" s="47"/>
      <c r="K99" s="47"/>
      <c r="L99" s="47"/>
      <c r="M99" s="47">
        <f t="shared" si="25"/>
        <v>0.26666666666666672</v>
      </c>
      <c r="N99" s="47">
        <v>0.4</v>
      </c>
      <c r="O99" s="47">
        <v>0.4</v>
      </c>
      <c r="P99" s="48"/>
      <c r="Q99" s="49"/>
      <c r="R99" s="49"/>
      <c r="S99" s="51"/>
    </row>
    <row r="100" spans="1:19" x14ac:dyDescent="0.35">
      <c r="A100" s="45">
        <v>4</v>
      </c>
      <c r="B100" s="46" t="s">
        <v>91</v>
      </c>
      <c r="C100" s="47">
        <v>0.505</v>
      </c>
      <c r="D100" s="47">
        <v>0.505</v>
      </c>
      <c r="E100" s="59"/>
      <c r="F100" s="47"/>
      <c r="G100" s="47"/>
      <c r="H100" s="47">
        <f t="shared" si="28"/>
        <v>1.01</v>
      </c>
      <c r="I100" s="47">
        <f t="shared" si="32"/>
        <v>1.01</v>
      </c>
      <c r="J100" s="47"/>
      <c r="K100" s="47"/>
      <c r="L100" s="47"/>
      <c r="M100" s="47">
        <f t="shared" si="25"/>
        <v>0.40400000000000003</v>
      </c>
      <c r="N100" s="47">
        <v>0.60599999999999998</v>
      </c>
      <c r="O100" s="47">
        <v>0.60599999999999998</v>
      </c>
      <c r="P100" s="48"/>
      <c r="Q100" s="49"/>
      <c r="R100" s="49"/>
      <c r="S100" s="51"/>
    </row>
    <row r="101" spans="1:19" x14ac:dyDescent="0.35">
      <c r="A101" s="45">
        <v>5</v>
      </c>
      <c r="B101" s="46" t="s">
        <v>92</v>
      </c>
      <c r="C101" s="47">
        <v>0.86099999999999999</v>
      </c>
      <c r="D101" s="47">
        <v>0.86099999999999999</v>
      </c>
      <c r="E101" s="59"/>
      <c r="F101" s="47"/>
      <c r="G101" s="47"/>
      <c r="H101" s="47">
        <f t="shared" si="28"/>
        <v>1.722</v>
      </c>
      <c r="I101" s="47">
        <f t="shared" si="32"/>
        <v>1.722</v>
      </c>
      <c r="J101" s="47"/>
      <c r="K101" s="47"/>
      <c r="L101" s="47"/>
      <c r="M101" s="47">
        <f t="shared" si="25"/>
        <v>0.68880000000000008</v>
      </c>
      <c r="N101" s="47">
        <v>1.0331999999999999</v>
      </c>
      <c r="O101" s="47">
        <v>1.0331999999999999</v>
      </c>
      <c r="P101" s="48"/>
      <c r="Q101" s="49"/>
      <c r="R101" s="49"/>
      <c r="S101" s="51"/>
    </row>
    <row r="102" spans="1:19" x14ac:dyDescent="0.35">
      <c r="A102" s="45">
        <v>6</v>
      </c>
      <c r="B102" s="46" t="s">
        <v>93</v>
      </c>
      <c r="C102" s="47">
        <v>0.33300000000000002</v>
      </c>
      <c r="D102" s="47">
        <v>0.33300000000000002</v>
      </c>
      <c r="E102" s="59"/>
      <c r="F102" s="47"/>
      <c r="G102" s="47"/>
      <c r="H102" s="47">
        <f t="shared" si="28"/>
        <v>0.66600000000000004</v>
      </c>
      <c r="I102" s="47">
        <f t="shared" si="32"/>
        <v>0.66600000000000004</v>
      </c>
      <c r="J102" s="47"/>
      <c r="K102" s="47"/>
      <c r="L102" s="47"/>
      <c r="M102" s="47">
        <f t="shared" si="25"/>
        <v>0.26640000000000003</v>
      </c>
      <c r="N102" s="47">
        <v>0.39960000000000001</v>
      </c>
      <c r="O102" s="47">
        <v>0.39960000000000001</v>
      </c>
      <c r="P102" s="48"/>
      <c r="Q102" s="49"/>
      <c r="R102" s="49"/>
      <c r="S102" s="51"/>
    </row>
    <row r="103" spans="1:19" x14ac:dyDescent="0.35">
      <c r="A103" s="45">
        <v>7</v>
      </c>
      <c r="B103" s="46" t="s">
        <v>94</v>
      </c>
      <c r="C103" s="47">
        <v>0.61299999999999999</v>
      </c>
      <c r="D103" s="47">
        <v>0.61299999999999999</v>
      </c>
      <c r="E103" s="59"/>
      <c r="F103" s="47"/>
      <c r="G103" s="47"/>
      <c r="H103" s="47">
        <f t="shared" si="28"/>
        <v>1.226</v>
      </c>
      <c r="I103" s="47">
        <f t="shared" si="32"/>
        <v>1.226</v>
      </c>
      <c r="J103" s="47"/>
      <c r="K103" s="47"/>
      <c r="L103" s="47"/>
      <c r="M103" s="47">
        <f t="shared" si="25"/>
        <v>0.4904</v>
      </c>
      <c r="N103" s="47">
        <v>0.73559999999999992</v>
      </c>
      <c r="O103" s="47">
        <v>0.73559999999999992</v>
      </c>
      <c r="P103" s="48"/>
      <c r="Q103" s="49"/>
      <c r="R103" s="49"/>
      <c r="S103" s="51"/>
    </row>
    <row r="104" spans="1:19" x14ac:dyDescent="0.35">
      <c r="A104" s="45">
        <v>8</v>
      </c>
      <c r="B104" s="46" t="s">
        <v>95</v>
      </c>
      <c r="C104" s="47">
        <v>1.107</v>
      </c>
      <c r="D104" s="47">
        <v>1.107</v>
      </c>
      <c r="E104" s="59"/>
      <c r="F104" s="47"/>
      <c r="G104" s="47"/>
      <c r="H104" s="47">
        <f t="shared" si="28"/>
        <v>2.214</v>
      </c>
      <c r="I104" s="47">
        <f t="shared" si="32"/>
        <v>2.214</v>
      </c>
      <c r="J104" s="47"/>
      <c r="K104" s="47"/>
      <c r="L104" s="47"/>
      <c r="M104" s="47">
        <f t="shared" si="25"/>
        <v>0.88560000000000005</v>
      </c>
      <c r="N104" s="47">
        <v>1.3284</v>
      </c>
      <c r="O104" s="47">
        <v>1.3284</v>
      </c>
      <c r="P104" s="48"/>
      <c r="Q104" s="49"/>
      <c r="R104" s="49"/>
      <c r="S104" s="51"/>
    </row>
    <row r="105" spans="1:19" x14ac:dyDescent="0.35">
      <c r="A105" s="45">
        <v>9</v>
      </c>
      <c r="B105" s="46" t="s">
        <v>96</v>
      </c>
      <c r="C105" s="47">
        <v>0.503</v>
      </c>
      <c r="D105" s="47">
        <v>0.503</v>
      </c>
      <c r="E105" s="59"/>
      <c r="F105" s="47"/>
      <c r="G105" s="47"/>
      <c r="H105" s="47">
        <f t="shared" si="28"/>
        <v>1.006</v>
      </c>
      <c r="I105" s="47">
        <f t="shared" si="32"/>
        <v>1.006</v>
      </c>
      <c r="J105" s="47"/>
      <c r="K105" s="47"/>
      <c r="L105" s="47"/>
      <c r="M105" s="47">
        <f t="shared" si="25"/>
        <v>0.40240000000000004</v>
      </c>
      <c r="N105" s="47">
        <v>0.60360000000000003</v>
      </c>
      <c r="O105" s="47">
        <v>0.60360000000000003</v>
      </c>
      <c r="P105" s="48"/>
      <c r="Q105" s="49"/>
      <c r="R105" s="49"/>
      <c r="S105" s="51"/>
    </row>
    <row r="106" spans="1:19" x14ac:dyDescent="0.35">
      <c r="A106" s="45">
        <v>10</v>
      </c>
      <c r="B106" s="46" t="s">
        <v>97</v>
      </c>
      <c r="C106" s="47">
        <v>0.246</v>
      </c>
      <c r="D106" s="47">
        <v>0.246</v>
      </c>
      <c r="E106" s="59"/>
      <c r="F106" s="47"/>
      <c r="G106" s="47"/>
      <c r="H106" s="47">
        <f t="shared" si="28"/>
        <v>0.49199999999999994</v>
      </c>
      <c r="I106" s="47">
        <f t="shared" si="32"/>
        <v>0.49199999999999994</v>
      </c>
      <c r="J106" s="47"/>
      <c r="K106" s="47"/>
      <c r="L106" s="47"/>
      <c r="M106" s="47">
        <f t="shared" si="25"/>
        <v>0.19679999999999997</v>
      </c>
      <c r="N106" s="47">
        <v>0.29519999999999996</v>
      </c>
      <c r="O106" s="47">
        <v>0.29519999999999996</v>
      </c>
      <c r="P106" s="48"/>
      <c r="Q106" s="49"/>
      <c r="R106" s="49"/>
      <c r="S106" s="51"/>
    </row>
    <row r="107" spans="1:19" x14ac:dyDescent="0.35">
      <c r="A107" s="45">
        <v>11</v>
      </c>
      <c r="B107" s="46" t="s">
        <v>98</v>
      </c>
      <c r="C107" s="47">
        <v>0.99399999999999999</v>
      </c>
      <c r="D107" s="47">
        <v>0.99399999999999999</v>
      </c>
      <c r="E107" s="59"/>
      <c r="F107" s="47"/>
      <c r="G107" s="47"/>
      <c r="H107" s="47">
        <f t="shared" si="28"/>
        <v>2.0833333333333335</v>
      </c>
      <c r="I107" s="47">
        <f t="shared" si="32"/>
        <v>2.0833333333333335</v>
      </c>
      <c r="J107" s="47"/>
      <c r="K107" s="47"/>
      <c r="L107" s="47"/>
      <c r="M107" s="47">
        <f t="shared" si="25"/>
        <v>0.83333333333333348</v>
      </c>
      <c r="N107" s="47">
        <v>1.25</v>
      </c>
      <c r="O107" s="47">
        <v>1.25</v>
      </c>
      <c r="P107" s="48"/>
      <c r="Q107" s="49"/>
      <c r="R107" s="49"/>
      <c r="S107" s="51"/>
    </row>
    <row r="108" spans="1:19" s="21" customFormat="1" x14ac:dyDescent="0.35">
      <c r="A108" s="40"/>
      <c r="B108" s="41" t="s">
        <v>99</v>
      </c>
      <c r="C108" s="23">
        <f>SUM(C109:C129)</f>
        <v>12.551000000000004</v>
      </c>
      <c r="D108" s="23">
        <f t="shared" ref="D108:O108" si="33">SUM(D109:D129)</f>
        <v>12.551000000000004</v>
      </c>
      <c r="E108" s="23"/>
      <c r="F108" s="23"/>
      <c r="G108" s="23"/>
      <c r="H108" s="23">
        <f t="shared" si="28"/>
        <v>17.604000000000003</v>
      </c>
      <c r="I108" s="23">
        <f>SUM(I109:I129)</f>
        <v>17.604000000000003</v>
      </c>
      <c r="J108" s="23"/>
      <c r="K108" s="23"/>
      <c r="L108" s="23"/>
      <c r="M108" s="23">
        <f t="shared" si="25"/>
        <v>7.0416000000000016</v>
      </c>
      <c r="N108" s="23">
        <f t="shared" si="33"/>
        <v>10.5624</v>
      </c>
      <c r="O108" s="23">
        <f t="shared" si="33"/>
        <v>10.5624</v>
      </c>
      <c r="P108" s="57"/>
      <c r="Q108" s="42"/>
      <c r="R108" s="42"/>
      <c r="S108" s="44"/>
    </row>
    <row r="109" spans="1:19" x14ac:dyDescent="0.35">
      <c r="A109" s="45">
        <v>1</v>
      </c>
      <c r="B109" s="46" t="s">
        <v>70</v>
      </c>
      <c r="C109" s="47">
        <v>3.54</v>
      </c>
      <c r="D109" s="47">
        <v>3.54</v>
      </c>
      <c r="E109" s="59"/>
      <c r="F109" s="47"/>
      <c r="G109" s="47"/>
      <c r="H109" s="47">
        <f t="shared" si="28"/>
        <v>4.1450000000000005</v>
      </c>
      <c r="I109" s="47">
        <f>H109</f>
        <v>4.1450000000000005</v>
      </c>
      <c r="J109" s="47"/>
      <c r="K109" s="47"/>
      <c r="L109" s="47"/>
      <c r="M109" s="47">
        <f t="shared" si="25"/>
        <v>1.6580000000000004</v>
      </c>
      <c r="N109" s="47">
        <v>2.4870000000000001</v>
      </c>
      <c r="O109" s="47">
        <v>2.4870000000000001</v>
      </c>
      <c r="P109" s="48"/>
      <c r="Q109" s="49"/>
      <c r="R109" s="49"/>
      <c r="S109" s="51"/>
    </row>
    <row r="110" spans="1:19" x14ac:dyDescent="0.35">
      <c r="A110" s="45">
        <v>2</v>
      </c>
      <c r="B110" s="46" t="s">
        <v>100</v>
      </c>
      <c r="C110" s="47">
        <v>1.6419999999999999</v>
      </c>
      <c r="D110" s="47">
        <v>1.6419999999999999</v>
      </c>
      <c r="E110" s="59"/>
      <c r="F110" s="47"/>
      <c r="G110" s="47"/>
      <c r="H110" s="47">
        <f t="shared" si="28"/>
        <v>0.82000000000000006</v>
      </c>
      <c r="I110" s="47">
        <f t="shared" ref="I110:I129" si="34">H110</f>
        <v>0.82000000000000006</v>
      </c>
      <c r="J110" s="47"/>
      <c r="K110" s="47"/>
      <c r="L110" s="47"/>
      <c r="M110" s="47">
        <f t="shared" si="25"/>
        <v>0.32800000000000007</v>
      </c>
      <c r="N110" s="47">
        <v>0.49199999999999999</v>
      </c>
      <c r="O110" s="47">
        <v>0.49199999999999999</v>
      </c>
      <c r="P110" s="48"/>
      <c r="Q110" s="49"/>
      <c r="R110" s="49"/>
      <c r="S110" s="51"/>
    </row>
    <row r="111" spans="1:19" x14ac:dyDescent="0.35">
      <c r="A111" s="45">
        <v>3</v>
      </c>
      <c r="B111" s="46" t="s">
        <v>101</v>
      </c>
      <c r="C111" s="47">
        <v>0.24299999999999999</v>
      </c>
      <c r="D111" s="47">
        <v>0.24299999999999999</v>
      </c>
      <c r="E111" s="59"/>
      <c r="F111" s="47"/>
      <c r="G111" s="47"/>
      <c r="H111" s="47">
        <f t="shared" si="28"/>
        <v>0.48600000000000004</v>
      </c>
      <c r="I111" s="47">
        <f t="shared" si="34"/>
        <v>0.48600000000000004</v>
      </c>
      <c r="J111" s="47"/>
      <c r="K111" s="47"/>
      <c r="L111" s="47"/>
      <c r="M111" s="47">
        <f t="shared" si="25"/>
        <v>0.19440000000000002</v>
      </c>
      <c r="N111" s="47">
        <v>0.29160000000000003</v>
      </c>
      <c r="O111" s="47">
        <v>0.29160000000000003</v>
      </c>
      <c r="P111" s="48"/>
      <c r="Q111" s="49"/>
      <c r="R111" s="49"/>
      <c r="S111" s="51"/>
    </row>
    <row r="112" spans="1:19" x14ac:dyDescent="0.35">
      <c r="A112" s="45">
        <v>4</v>
      </c>
      <c r="B112" s="46" t="s">
        <v>102</v>
      </c>
      <c r="C112" s="47">
        <v>1.66</v>
      </c>
      <c r="D112" s="47">
        <v>1.66</v>
      </c>
      <c r="E112" s="59"/>
      <c r="F112" s="47"/>
      <c r="G112" s="47"/>
      <c r="H112" s="47">
        <f t="shared" si="28"/>
        <v>2.68</v>
      </c>
      <c r="I112" s="47">
        <f t="shared" si="34"/>
        <v>2.68</v>
      </c>
      <c r="J112" s="47"/>
      <c r="K112" s="47"/>
      <c r="L112" s="47"/>
      <c r="M112" s="47">
        <f t="shared" si="25"/>
        <v>1.0720000000000001</v>
      </c>
      <c r="N112" s="47">
        <v>1.6080000000000001</v>
      </c>
      <c r="O112" s="47">
        <v>1.6080000000000001</v>
      </c>
      <c r="P112" s="48"/>
      <c r="Q112" s="49"/>
      <c r="R112" s="49"/>
      <c r="S112" s="51"/>
    </row>
    <row r="113" spans="1:19" x14ac:dyDescent="0.35">
      <c r="A113" s="45">
        <v>5</v>
      </c>
      <c r="B113" s="46" t="s">
        <v>103</v>
      </c>
      <c r="C113" s="47">
        <v>0.29899999999999999</v>
      </c>
      <c r="D113" s="47">
        <v>0.29899999999999999</v>
      </c>
      <c r="E113" s="59"/>
      <c r="F113" s="47"/>
      <c r="G113" s="47"/>
      <c r="H113" s="47">
        <f t="shared" si="28"/>
        <v>0.30600000000000005</v>
      </c>
      <c r="I113" s="47">
        <f t="shared" si="34"/>
        <v>0.30600000000000005</v>
      </c>
      <c r="J113" s="47"/>
      <c r="K113" s="47"/>
      <c r="L113" s="47"/>
      <c r="M113" s="47">
        <f t="shared" si="25"/>
        <v>0.12240000000000002</v>
      </c>
      <c r="N113" s="47">
        <v>0.18360000000000001</v>
      </c>
      <c r="O113" s="47">
        <v>0.18360000000000001</v>
      </c>
      <c r="P113" s="48"/>
      <c r="Q113" s="49"/>
      <c r="R113" s="49"/>
      <c r="S113" s="51"/>
    </row>
    <row r="114" spans="1:19" x14ac:dyDescent="0.35">
      <c r="A114" s="45">
        <v>6</v>
      </c>
      <c r="B114" s="46" t="s">
        <v>104</v>
      </c>
      <c r="C114" s="47">
        <v>0.16900000000000001</v>
      </c>
      <c r="D114" s="47">
        <v>0.16900000000000001</v>
      </c>
      <c r="E114" s="59"/>
      <c r="F114" s="47"/>
      <c r="G114" s="47"/>
      <c r="H114" s="47">
        <f t="shared" si="28"/>
        <v>0.33800000000000002</v>
      </c>
      <c r="I114" s="47">
        <f t="shared" si="34"/>
        <v>0.33800000000000002</v>
      </c>
      <c r="J114" s="47"/>
      <c r="K114" s="47"/>
      <c r="L114" s="47"/>
      <c r="M114" s="47">
        <f t="shared" si="25"/>
        <v>0.13520000000000001</v>
      </c>
      <c r="N114" s="47">
        <v>0.20280000000000001</v>
      </c>
      <c r="O114" s="47">
        <v>0.20280000000000001</v>
      </c>
      <c r="P114" s="48"/>
      <c r="Q114" s="49"/>
      <c r="R114" s="49"/>
      <c r="S114" s="51"/>
    </row>
    <row r="115" spans="1:19" x14ac:dyDescent="0.35">
      <c r="A115" s="45">
        <v>7</v>
      </c>
      <c r="B115" s="46" t="s">
        <v>105</v>
      </c>
      <c r="C115" s="47">
        <v>0.33900000000000002</v>
      </c>
      <c r="D115" s="47">
        <v>0.33900000000000002</v>
      </c>
      <c r="E115" s="59"/>
      <c r="F115" s="47"/>
      <c r="G115" s="47"/>
      <c r="H115" s="47">
        <f t="shared" si="28"/>
        <v>0.37700000000000006</v>
      </c>
      <c r="I115" s="47">
        <f t="shared" si="34"/>
        <v>0.37700000000000006</v>
      </c>
      <c r="J115" s="47"/>
      <c r="K115" s="47"/>
      <c r="L115" s="47"/>
      <c r="M115" s="47">
        <f t="shared" si="25"/>
        <v>0.15080000000000005</v>
      </c>
      <c r="N115" s="47">
        <v>0.22620000000000001</v>
      </c>
      <c r="O115" s="47">
        <v>0.22620000000000001</v>
      </c>
      <c r="P115" s="48"/>
      <c r="Q115" s="49"/>
      <c r="R115" s="49"/>
      <c r="S115" s="51"/>
    </row>
    <row r="116" spans="1:19" x14ac:dyDescent="0.35">
      <c r="A116" s="45">
        <v>8</v>
      </c>
      <c r="B116" s="46" t="s">
        <v>106</v>
      </c>
      <c r="C116" s="47">
        <v>0.23100000000000001</v>
      </c>
      <c r="D116" s="47">
        <v>0.23100000000000001</v>
      </c>
      <c r="E116" s="59"/>
      <c r="F116" s="47"/>
      <c r="G116" s="47"/>
      <c r="H116" s="47">
        <f t="shared" si="28"/>
        <v>0.28199999999999997</v>
      </c>
      <c r="I116" s="47">
        <f t="shared" si="34"/>
        <v>0.28199999999999997</v>
      </c>
      <c r="J116" s="47"/>
      <c r="K116" s="47"/>
      <c r="L116" s="47"/>
      <c r="M116" s="47">
        <f t="shared" ref="M116:M179" si="35">I116*0.4</f>
        <v>0.1128</v>
      </c>
      <c r="N116" s="47">
        <v>0.16919999999999999</v>
      </c>
      <c r="O116" s="47">
        <v>0.16919999999999999</v>
      </c>
      <c r="P116" s="48"/>
      <c r="Q116" s="49"/>
      <c r="R116" s="49"/>
      <c r="S116" s="51"/>
    </row>
    <row r="117" spans="1:19" x14ac:dyDescent="0.35">
      <c r="A117" s="45">
        <v>9</v>
      </c>
      <c r="B117" s="46" t="s">
        <v>107</v>
      </c>
      <c r="C117" s="47">
        <v>2.1000000000000001E-2</v>
      </c>
      <c r="D117" s="47">
        <v>2.1000000000000001E-2</v>
      </c>
      <c r="E117" s="59"/>
      <c r="F117" s="47"/>
      <c r="G117" s="47"/>
      <c r="H117" s="47">
        <f t="shared" si="28"/>
        <v>0.45500000000000007</v>
      </c>
      <c r="I117" s="47">
        <f t="shared" si="34"/>
        <v>0.45500000000000007</v>
      </c>
      <c r="J117" s="47"/>
      <c r="K117" s="47"/>
      <c r="L117" s="47"/>
      <c r="M117" s="47">
        <f t="shared" si="35"/>
        <v>0.18200000000000005</v>
      </c>
      <c r="N117" s="47">
        <v>0.27300000000000002</v>
      </c>
      <c r="O117" s="47">
        <v>0.27300000000000002</v>
      </c>
      <c r="P117" s="48"/>
      <c r="Q117" s="49"/>
      <c r="R117" s="49"/>
      <c r="S117" s="51"/>
    </row>
    <row r="118" spans="1:19" x14ac:dyDescent="0.35">
      <c r="A118" s="45">
        <v>10</v>
      </c>
      <c r="B118" s="46" t="s">
        <v>108</v>
      </c>
      <c r="C118" s="47">
        <v>0.45100000000000001</v>
      </c>
      <c r="D118" s="47">
        <v>0.45100000000000001</v>
      </c>
      <c r="E118" s="59"/>
      <c r="F118" s="47"/>
      <c r="G118" s="47"/>
      <c r="H118" s="47">
        <f t="shared" si="28"/>
        <v>1.0780000000000001</v>
      </c>
      <c r="I118" s="47">
        <f t="shared" si="34"/>
        <v>1.0780000000000001</v>
      </c>
      <c r="J118" s="47"/>
      <c r="K118" s="47"/>
      <c r="L118" s="47"/>
      <c r="M118" s="47">
        <f t="shared" si="35"/>
        <v>0.43120000000000003</v>
      </c>
      <c r="N118" s="47">
        <v>0.64680000000000004</v>
      </c>
      <c r="O118" s="47">
        <v>0.64680000000000004</v>
      </c>
      <c r="P118" s="48"/>
      <c r="Q118" s="49"/>
      <c r="R118" s="49"/>
      <c r="S118" s="51"/>
    </row>
    <row r="119" spans="1:19" x14ac:dyDescent="0.35">
      <c r="A119" s="45">
        <v>11</v>
      </c>
      <c r="B119" s="46" t="s">
        <v>109</v>
      </c>
      <c r="C119" s="47">
        <v>0.20100000000000001</v>
      </c>
      <c r="D119" s="47">
        <v>0.20100000000000001</v>
      </c>
      <c r="E119" s="59"/>
      <c r="F119" s="47"/>
      <c r="G119" s="47"/>
      <c r="H119" s="47">
        <f t="shared" si="28"/>
        <v>0.34200000000000003</v>
      </c>
      <c r="I119" s="47">
        <f t="shared" si="34"/>
        <v>0.34200000000000003</v>
      </c>
      <c r="J119" s="47"/>
      <c r="K119" s="47"/>
      <c r="L119" s="47"/>
      <c r="M119" s="47">
        <f t="shared" si="35"/>
        <v>0.1368</v>
      </c>
      <c r="N119" s="47">
        <v>0.20519999999999999</v>
      </c>
      <c r="O119" s="47">
        <v>0.20519999999999999</v>
      </c>
      <c r="P119" s="48"/>
      <c r="Q119" s="49"/>
      <c r="R119" s="49"/>
      <c r="S119" s="51"/>
    </row>
    <row r="120" spans="1:19" x14ac:dyDescent="0.35">
      <c r="A120" s="45">
        <v>12</v>
      </c>
      <c r="B120" s="46" t="s">
        <v>110</v>
      </c>
      <c r="C120" s="47">
        <v>1.204</v>
      </c>
      <c r="D120" s="47">
        <v>1.204</v>
      </c>
      <c r="E120" s="59"/>
      <c r="F120" s="47"/>
      <c r="G120" s="47"/>
      <c r="H120" s="47">
        <f t="shared" si="28"/>
        <v>1.5770000000000002</v>
      </c>
      <c r="I120" s="47">
        <f t="shared" si="34"/>
        <v>1.5770000000000002</v>
      </c>
      <c r="J120" s="47"/>
      <c r="K120" s="47"/>
      <c r="L120" s="47"/>
      <c r="M120" s="47">
        <f t="shared" si="35"/>
        <v>0.63080000000000014</v>
      </c>
      <c r="N120" s="47">
        <v>0.94620000000000004</v>
      </c>
      <c r="O120" s="47">
        <v>0.94620000000000004</v>
      </c>
      <c r="P120" s="48"/>
      <c r="Q120" s="49"/>
      <c r="R120" s="49"/>
      <c r="S120" s="51"/>
    </row>
    <row r="121" spans="1:19" x14ac:dyDescent="0.35">
      <c r="A121" s="45">
        <v>13</v>
      </c>
      <c r="B121" s="46" t="s">
        <v>111</v>
      </c>
      <c r="C121" s="47">
        <v>0.23699999999999999</v>
      </c>
      <c r="D121" s="47">
        <v>0.23699999999999999</v>
      </c>
      <c r="E121" s="59"/>
      <c r="F121" s="47"/>
      <c r="G121" s="47"/>
      <c r="H121" s="47">
        <f t="shared" si="28"/>
        <v>0.29400000000000004</v>
      </c>
      <c r="I121" s="47">
        <f t="shared" si="34"/>
        <v>0.29400000000000004</v>
      </c>
      <c r="J121" s="47"/>
      <c r="K121" s="47"/>
      <c r="L121" s="47"/>
      <c r="M121" s="47">
        <f t="shared" si="35"/>
        <v>0.11760000000000002</v>
      </c>
      <c r="N121" s="47">
        <v>0.1764</v>
      </c>
      <c r="O121" s="47">
        <v>0.1764</v>
      </c>
      <c r="P121" s="48"/>
      <c r="Q121" s="49"/>
      <c r="R121" s="49"/>
      <c r="S121" s="51"/>
    </row>
    <row r="122" spans="1:19" x14ac:dyDescent="0.35">
      <c r="A122" s="45">
        <v>14</v>
      </c>
      <c r="B122" s="46" t="s">
        <v>112</v>
      </c>
      <c r="C122" s="47">
        <v>7.8E-2</v>
      </c>
      <c r="D122" s="47">
        <v>7.8E-2</v>
      </c>
      <c r="E122" s="59"/>
      <c r="F122" s="47"/>
      <c r="G122" s="47"/>
      <c r="H122" s="47">
        <f t="shared" si="28"/>
        <v>0.156</v>
      </c>
      <c r="I122" s="47">
        <f t="shared" si="34"/>
        <v>0.156</v>
      </c>
      <c r="J122" s="47"/>
      <c r="K122" s="47"/>
      <c r="L122" s="47"/>
      <c r="M122" s="47">
        <f t="shared" si="35"/>
        <v>6.2400000000000004E-2</v>
      </c>
      <c r="N122" s="47">
        <v>9.3600000000000003E-2</v>
      </c>
      <c r="O122" s="47">
        <v>9.3600000000000003E-2</v>
      </c>
      <c r="P122" s="48"/>
      <c r="Q122" s="49"/>
      <c r="R122" s="49"/>
      <c r="S122" s="51"/>
    </row>
    <row r="123" spans="1:19" x14ac:dyDescent="0.35">
      <c r="A123" s="45">
        <v>15</v>
      </c>
      <c r="B123" s="46" t="s">
        <v>113</v>
      </c>
      <c r="C123" s="47">
        <v>0.29099999999999998</v>
      </c>
      <c r="D123" s="47">
        <v>0.29099999999999998</v>
      </c>
      <c r="E123" s="59"/>
      <c r="F123" s="47"/>
      <c r="G123" s="47"/>
      <c r="H123" s="47">
        <f t="shared" si="28"/>
        <v>0.68600000000000005</v>
      </c>
      <c r="I123" s="47">
        <f t="shared" si="34"/>
        <v>0.68600000000000005</v>
      </c>
      <c r="J123" s="47"/>
      <c r="K123" s="47"/>
      <c r="L123" s="47"/>
      <c r="M123" s="47">
        <f t="shared" si="35"/>
        <v>0.27440000000000003</v>
      </c>
      <c r="N123" s="47">
        <v>0.41160000000000002</v>
      </c>
      <c r="O123" s="47">
        <v>0.41160000000000002</v>
      </c>
      <c r="P123" s="48"/>
      <c r="Q123" s="49"/>
      <c r="R123" s="49"/>
      <c r="S123" s="51"/>
    </row>
    <row r="124" spans="1:19" x14ac:dyDescent="0.35">
      <c r="A124" s="45">
        <v>16</v>
      </c>
      <c r="B124" s="46" t="s">
        <v>114</v>
      </c>
      <c r="C124" s="47">
        <v>0.23699999999999999</v>
      </c>
      <c r="D124" s="47">
        <v>0.23699999999999999</v>
      </c>
      <c r="E124" s="59"/>
      <c r="F124" s="47"/>
      <c r="G124" s="47"/>
      <c r="H124" s="47">
        <f t="shared" si="28"/>
        <v>0.87000000000000011</v>
      </c>
      <c r="I124" s="47">
        <f t="shared" si="34"/>
        <v>0.87000000000000011</v>
      </c>
      <c r="J124" s="47"/>
      <c r="K124" s="47"/>
      <c r="L124" s="47"/>
      <c r="M124" s="47">
        <f t="shared" si="35"/>
        <v>0.34800000000000009</v>
      </c>
      <c r="N124" s="47">
        <v>0.52200000000000002</v>
      </c>
      <c r="O124" s="47">
        <v>0.52200000000000002</v>
      </c>
      <c r="P124" s="48"/>
      <c r="Q124" s="49"/>
      <c r="R124" s="49"/>
      <c r="S124" s="51"/>
    </row>
    <row r="125" spans="1:19" x14ac:dyDescent="0.35">
      <c r="A125" s="45">
        <v>17</v>
      </c>
      <c r="B125" s="46" t="s">
        <v>115</v>
      </c>
      <c r="C125" s="47">
        <v>0.16300000000000001</v>
      </c>
      <c r="D125" s="47">
        <v>0.16300000000000001</v>
      </c>
      <c r="E125" s="59"/>
      <c r="F125" s="47"/>
      <c r="G125" s="47"/>
      <c r="H125" s="47">
        <f t="shared" si="28"/>
        <v>0.32600000000000001</v>
      </c>
      <c r="I125" s="47">
        <f t="shared" si="34"/>
        <v>0.32600000000000001</v>
      </c>
      <c r="J125" s="47"/>
      <c r="K125" s="47"/>
      <c r="L125" s="47"/>
      <c r="M125" s="47">
        <f t="shared" si="35"/>
        <v>0.13040000000000002</v>
      </c>
      <c r="N125" s="47">
        <v>0.1956</v>
      </c>
      <c r="O125" s="47">
        <v>0.1956</v>
      </c>
      <c r="P125" s="48"/>
      <c r="Q125" s="49"/>
      <c r="R125" s="49"/>
      <c r="S125" s="51"/>
    </row>
    <row r="126" spans="1:19" x14ac:dyDescent="0.35">
      <c r="A126" s="45">
        <v>18</v>
      </c>
      <c r="B126" s="46" t="s">
        <v>116</v>
      </c>
      <c r="C126" s="47">
        <v>0.16</v>
      </c>
      <c r="D126" s="47">
        <v>0.16</v>
      </c>
      <c r="E126" s="59"/>
      <c r="F126" s="47"/>
      <c r="G126" s="47"/>
      <c r="H126" s="47">
        <f t="shared" si="28"/>
        <v>0.29400000000000004</v>
      </c>
      <c r="I126" s="47">
        <f t="shared" si="34"/>
        <v>0.29400000000000004</v>
      </c>
      <c r="J126" s="47"/>
      <c r="K126" s="47"/>
      <c r="L126" s="47"/>
      <c r="M126" s="47">
        <f t="shared" si="35"/>
        <v>0.11760000000000002</v>
      </c>
      <c r="N126" s="47">
        <v>0.1764</v>
      </c>
      <c r="O126" s="47">
        <v>0.1764</v>
      </c>
      <c r="P126" s="48"/>
      <c r="Q126" s="49"/>
      <c r="R126" s="49"/>
      <c r="S126" s="51"/>
    </row>
    <row r="127" spans="1:19" x14ac:dyDescent="0.35">
      <c r="A127" s="45">
        <v>19</v>
      </c>
      <c r="B127" s="46" t="s">
        <v>117</v>
      </c>
      <c r="C127" s="47">
        <v>0.41199999999999998</v>
      </c>
      <c r="D127" s="47">
        <v>0.41199999999999998</v>
      </c>
      <c r="E127" s="59"/>
      <c r="F127" s="47"/>
      <c r="G127" s="47"/>
      <c r="H127" s="47">
        <f t="shared" si="28"/>
        <v>1.024</v>
      </c>
      <c r="I127" s="47">
        <f t="shared" si="34"/>
        <v>1.024</v>
      </c>
      <c r="J127" s="47"/>
      <c r="K127" s="47"/>
      <c r="L127" s="47"/>
      <c r="M127" s="47">
        <f t="shared" si="35"/>
        <v>0.40960000000000002</v>
      </c>
      <c r="N127" s="47">
        <v>0.61439999999999995</v>
      </c>
      <c r="O127" s="47">
        <v>0.61439999999999995</v>
      </c>
      <c r="P127" s="48"/>
      <c r="Q127" s="49"/>
      <c r="R127" s="49"/>
      <c r="S127" s="51"/>
    </row>
    <row r="128" spans="1:19" x14ac:dyDescent="0.35">
      <c r="A128" s="45">
        <v>20</v>
      </c>
      <c r="B128" s="46" t="s">
        <v>118</v>
      </c>
      <c r="C128" s="47">
        <v>0.32800000000000001</v>
      </c>
      <c r="D128" s="47">
        <v>0.32800000000000001</v>
      </c>
      <c r="E128" s="59"/>
      <c r="F128" s="47"/>
      <c r="G128" s="47"/>
      <c r="H128" s="47">
        <f t="shared" si="28"/>
        <v>0.40900000000000003</v>
      </c>
      <c r="I128" s="47">
        <f t="shared" si="34"/>
        <v>0.40900000000000003</v>
      </c>
      <c r="J128" s="47"/>
      <c r="K128" s="47"/>
      <c r="L128" s="47"/>
      <c r="M128" s="47">
        <f t="shared" si="35"/>
        <v>0.16360000000000002</v>
      </c>
      <c r="N128" s="47">
        <v>0.24540000000000001</v>
      </c>
      <c r="O128" s="47">
        <v>0.24540000000000001</v>
      </c>
      <c r="P128" s="48"/>
      <c r="Q128" s="49"/>
      <c r="R128" s="49"/>
      <c r="S128" s="51"/>
    </row>
    <row r="129" spans="1:19" x14ac:dyDescent="0.35">
      <c r="A129" s="45">
        <v>21</v>
      </c>
      <c r="B129" s="46" t="s">
        <v>119</v>
      </c>
      <c r="C129" s="47">
        <v>0.64500000000000002</v>
      </c>
      <c r="D129" s="47">
        <v>0.64500000000000002</v>
      </c>
      <c r="E129" s="59"/>
      <c r="F129" s="47"/>
      <c r="G129" s="47"/>
      <c r="H129" s="47">
        <f t="shared" si="28"/>
        <v>0.65900000000000003</v>
      </c>
      <c r="I129" s="47">
        <f t="shared" si="34"/>
        <v>0.65900000000000003</v>
      </c>
      <c r="J129" s="47"/>
      <c r="K129" s="47"/>
      <c r="L129" s="47"/>
      <c r="M129" s="47">
        <f t="shared" si="35"/>
        <v>0.2636</v>
      </c>
      <c r="N129" s="47">
        <v>0.39539999999999997</v>
      </c>
      <c r="O129" s="47">
        <v>0.39539999999999997</v>
      </c>
      <c r="P129" s="48"/>
      <c r="Q129" s="49"/>
      <c r="R129" s="49"/>
      <c r="S129" s="51"/>
    </row>
    <row r="130" spans="1:19" s="21" customFormat="1" x14ac:dyDescent="0.35">
      <c r="A130" s="40"/>
      <c r="B130" s="41" t="s">
        <v>131</v>
      </c>
      <c r="C130" s="23">
        <f>SUM(C131:C145)</f>
        <v>13.292000000000002</v>
      </c>
      <c r="D130" s="23">
        <f t="shared" ref="D130:O130" si="36">SUM(D131:D145)</f>
        <v>13.292000000000002</v>
      </c>
      <c r="E130" s="23"/>
      <c r="F130" s="23"/>
      <c r="G130" s="23"/>
      <c r="H130" s="23">
        <f t="shared" si="28"/>
        <v>26.584</v>
      </c>
      <c r="I130" s="23">
        <f>SUM(I131:I145)</f>
        <v>26.584000000000007</v>
      </c>
      <c r="J130" s="23"/>
      <c r="K130" s="23"/>
      <c r="L130" s="23"/>
      <c r="M130" s="23">
        <f t="shared" si="35"/>
        <v>10.633600000000003</v>
      </c>
      <c r="N130" s="23">
        <f t="shared" si="36"/>
        <v>15.950399999999998</v>
      </c>
      <c r="O130" s="23">
        <f t="shared" si="36"/>
        <v>15.950399999999998</v>
      </c>
      <c r="P130" s="57"/>
      <c r="Q130" s="42"/>
      <c r="R130" s="42"/>
      <c r="S130" s="44"/>
    </row>
    <row r="131" spans="1:19" x14ac:dyDescent="0.35">
      <c r="A131" s="45">
        <v>1</v>
      </c>
      <c r="B131" s="46" t="s">
        <v>70</v>
      </c>
      <c r="C131" s="47">
        <v>7.63</v>
      </c>
      <c r="D131" s="47">
        <v>7.63</v>
      </c>
      <c r="E131" s="59"/>
      <c r="F131" s="47"/>
      <c r="G131" s="47"/>
      <c r="H131" s="47">
        <f t="shared" si="28"/>
        <v>15.260000000000002</v>
      </c>
      <c r="I131" s="47">
        <f>H131</f>
        <v>15.260000000000002</v>
      </c>
      <c r="J131" s="47"/>
      <c r="K131" s="47"/>
      <c r="L131" s="47"/>
      <c r="M131" s="47">
        <f t="shared" si="35"/>
        <v>6.104000000000001</v>
      </c>
      <c r="N131" s="47">
        <v>9.1560000000000006</v>
      </c>
      <c r="O131" s="47">
        <v>9.1560000000000006</v>
      </c>
      <c r="P131" s="48"/>
      <c r="Q131" s="49"/>
      <c r="R131" s="49"/>
      <c r="S131" s="51"/>
    </row>
    <row r="132" spans="1:19" x14ac:dyDescent="0.35">
      <c r="A132" s="45">
        <v>2</v>
      </c>
      <c r="B132" s="46" t="s">
        <v>132</v>
      </c>
      <c r="C132" s="47">
        <v>0.14000000000000001</v>
      </c>
      <c r="D132" s="47">
        <v>0.14000000000000001</v>
      </c>
      <c r="E132" s="59"/>
      <c r="F132" s="47"/>
      <c r="G132" s="47"/>
      <c r="H132" s="47">
        <f t="shared" si="28"/>
        <v>0.28000000000000003</v>
      </c>
      <c r="I132" s="47">
        <f t="shared" ref="I132:I195" si="37">H132</f>
        <v>0.28000000000000003</v>
      </c>
      <c r="J132" s="47"/>
      <c r="K132" s="47"/>
      <c r="L132" s="47"/>
      <c r="M132" s="47">
        <f t="shared" si="35"/>
        <v>0.11200000000000002</v>
      </c>
      <c r="N132" s="47">
        <v>0.16800000000000001</v>
      </c>
      <c r="O132" s="47">
        <v>0.16800000000000001</v>
      </c>
      <c r="P132" s="48"/>
      <c r="Q132" s="49"/>
      <c r="R132" s="49"/>
      <c r="S132" s="51"/>
    </row>
    <row r="133" spans="1:19" x14ac:dyDescent="0.35">
      <c r="A133" s="45">
        <v>3</v>
      </c>
      <c r="B133" s="46" t="s">
        <v>133</v>
      </c>
      <c r="C133" s="47">
        <v>0.71799999999999997</v>
      </c>
      <c r="D133" s="47">
        <v>0.71799999999999997</v>
      </c>
      <c r="E133" s="59"/>
      <c r="F133" s="47"/>
      <c r="G133" s="47"/>
      <c r="H133" s="47">
        <f t="shared" si="28"/>
        <v>1.4360000000000002</v>
      </c>
      <c r="I133" s="47">
        <f t="shared" si="37"/>
        <v>1.4360000000000002</v>
      </c>
      <c r="J133" s="47"/>
      <c r="K133" s="47"/>
      <c r="L133" s="47"/>
      <c r="M133" s="47">
        <f t="shared" si="35"/>
        <v>0.57440000000000013</v>
      </c>
      <c r="N133" s="47">
        <v>0.86160000000000003</v>
      </c>
      <c r="O133" s="47">
        <v>0.86160000000000003</v>
      </c>
      <c r="P133" s="48"/>
      <c r="Q133" s="49"/>
      <c r="R133" s="49"/>
      <c r="S133" s="51"/>
    </row>
    <row r="134" spans="1:19" x14ac:dyDescent="0.35">
      <c r="A134" s="45">
        <v>4</v>
      </c>
      <c r="B134" s="46" t="s">
        <v>134</v>
      </c>
      <c r="C134" s="47">
        <v>0.31900000000000001</v>
      </c>
      <c r="D134" s="47">
        <v>0.31900000000000001</v>
      </c>
      <c r="E134" s="59"/>
      <c r="F134" s="47"/>
      <c r="G134" s="47"/>
      <c r="H134" s="47">
        <f t="shared" si="28"/>
        <v>0.63800000000000001</v>
      </c>
      <c r="I134" s="47">
        <f t="shared" si="37"/>
        <v>0.63800000000000001</v>
      </c>
      <c r="J134" s="47"/>
      <c r="K134" s="47"/>
      <c r="L134" s="47"/>
      <c r="M134" s="47">
        <f t="shared" si="35"/>
        <v>0.25520000000000004</v>
      </c>
      <c r="N134" s="47">
        <v>0.38279999999999997</v>
      </c>
      <c r="O134" s="47">
        <v>0.38279999999999997</v>
      </c>
      <c r="P134" s="48"/>
      <c r="Q134" s="49"/>
      <c r="R134" s="49"/>
      <c r="S134" s="51"/>
    </row>
    <row r="135" spans="1:19" x14ac:dyDescent="0.35">
      <c r="A135" s="45">
        <v>5</v>
      </c>
      <c r="B135" s="46" t="s">
        <v>135</v>
      </c>
      <c r="C135" s="47">
        <v>0.155</v>
      </c>
      <c r="D135" s="47">
        <v>0.155</v>
      </c>
      <c r="E135" s="59"/>
      <c r="F135" s="47"/>
      <c r="G135" s="47"/>
      <c r="H135" s="47">
        <f t="shared" si="28"/>
        <v>0.31</v>
      </c>
      <c r="I135" s="47">
        <f t="shared" si="37"/>
        <v>0.31</v>
      </c>
      <c r="J135" s="47"/>
      <c r="K135" s="47"/>
      <c r="L135" s="47"/>
      <c r="M135" s="47">
        <f t="shared" si="35"/>
        <v>0.124</v>
      </c>
      <c r="N135" s="47">
        <v>0.186</v>
      </c>
      <c r="O135" s="47">
        <v>0.186</v>
      </c>
      <c r="P135" s="48"/>
      <c r="Q135" s="49"/>
      <c r="R135" s="49"/>
      <c r="S135" s="51"/>
    </row>
    <row r="136" spans="1:19" x14ac:dyDescent="0.35">
      <c r="A136" s="45">
        <v>6</v>
      </c>
      <c r="B136" s="46" t="s">
        <v>136</v>
      </c>
      <c r="C136" s="47">
        <v>0.47</v>
      </c>
      <c r="D136" s="47">
        <v>0.47</v>
      </c>
      <c r="E136" s="59"/>
      <c r="F136" s="47"/>
      <c r="G136" s="47"/>
      <c r="H136" s="47">
        <f t="shared" si="28"/>
        <v>0.94</v>
      </c>
      <c r="I136" s="47">
        <f t="shared" si="37"/>
        <v>0.94</v>
      </c>
      <c r="J136" s="47"/>
      <c r="K136" s="47"/>
      <c r="L136" s="47"/>
      <c r="M136" s="47">
        <f t="shared" si="35"/>
        <v>0.376</v>
      </c>
      <c r="N136" s="47">
        <v>0.56399999999999995</v>
      </c>
      <c r="O136" s="47">
        <v>0.56399999999999995</v>
      </c>
      <c r="P136" s="48"/>
      <c r="Q136" s="49"/>
      <c r="R136" s="49"/>
      <c r="S136" s="51"/>
    </row>
    <row r="137" spans="1:19" x14ac:dyDescent="0.35">
      <c r="A137" s="45">
        <v>7</v>
      </c>
      <c r="B137" s="46" t="s">
        <v>137</v>
      </c>
      <c r="C137" s="47">
        <v>0.47299999999999998</v>
      </c>
      <c r="D137" s="47">
        <v>0.47299999999999998</v>
      </c>
      <c r="E137" s="59"/>
      <c r="F137" s="47"/>
      <c r="G137" s="47"/>
      <c r="H137" s="47">
        <f t="shared" si="28"/>
        <v>0.94600000000000006</v>
      </c>
      <c r="I137" s="47">
        <f t="shared" si="37"/>
        <v>0.94600000000000006</v>
      </c>
      <c r="J137" s="47"/>
      <c r="K137" s="47"/>
      <c r="L137" s="47"/>
      <c r="M137" s="47">
        <f t="shared" si="35"/>
        <v>0.37840000000000007</v>
      </c>
      <c r="N137" s="47">
        <v>0.56759999999999999</v>
      </c>
      <c r="O137" s="47">
        <v>0.56759999999999999</v>
      </c>
      <c r="P137" s="48"/>
      <c r="Q137" s="49"/>
      <c r="R137" s="49"/>
      <c r="S137" s="51"/>
    </row>
    <row r="138" spans="1:19" x14ac:dyDescent="0.35">
      <c r="A138" s="45">
        <v>8</v>
      </c>
      <c r="B138" s="46" t="s">
        <v>138</v>
      </c>
      <c r="C138" s="47">
        <v>8.8999999999999996E-2</v>
      </c>
      <c r="D138" s="47">
        <v>8.8999999999999996E-2</v>
      </c>
      <c r="E138" s="59"/>
      <c r="F138" s="47"/>
      <c r="G138" s="47"/>
      <c r="H138" s="47">
        <f t="shared" si="28"/>
        <v>0.17800000000000002</v>
      </c>
      <c r="I138" s="47">
        <f t="shared" si="37"/>
        <v>0.17800000000000002</v>
      </c>
      <c r="J138" s="47"/>
      <c r="K138" s="47"/>
      <c r="L138" s="47"/>
      <c r="M138" s="47">
        <f t="shared" si="35"/>
        <v>7.1200000000000013E-2</v>
      </c>
      <c r="N138" s="47">
        <v>0.10680000000000001</v>
      </c>
      <c r="O138" s="47">
        <v>0.10680000000000001</v>
      </c>
      <c r="P138" s="48"/>
      <c r="Q138" s="49"/>
      <c r="R138" s="49"/>
      <c r="S138" s="51"/>
    </row>
    <row r="139" spans="1:19" x14ac:dyDescent="0.35">
      <c r="A139" s="45">
        <v>9</v>
      </c>
      <c r="B139" s="46" t="s">
        <v>139</v>
      </c>
      <c r="C139" s="47">
        <v>0.47299999999999998</v>
      </c>
      <c r="D139" s="47">
        <v>0.47299999999999998</v>
      </c>
      <c r="E139" s="59"/>
      <c r="F139" s="47"/>
      <c r="G139" s="47"/>
      <c r="H139" s="47">
        <f t="shared" si="28"/>
        <v>0.94600000000000006</v>
      </c>
      <c r="I139" s="47">
        <f t="shared" si="37"/>
        <v>0.94600000000000006</v>
      </c>
      <c r="J139" s="47"/>
      <c r="K139" s="47"/>
      <c r="L139" s="47"/>
      <c r="M139" s="47">
        <f t="shared" si="35"/>
        <v>0.37840000000000007</v>
      </c>
      <c r="N139" s="47">
        <v>0.56759999999999999</v>
      </c>
      <c r="O139" s="47">
        <v>0.56759999999999999</v>
      </c>
      <c r="P139" s="48"/>
      <c r="Q139" s="49"/>
      <c r="R139" s="49"/>
      <c r="S139" s="51"/>
    </row>
    <row r="140" spans="1:19" x14ac:dyDescent="0.35">
      <c r="A140" s="45">
        <v>10</v>
      </c>
      <c r="B140" s="46" t="s">
        <v>140</v>
      </c>
      <c r="C140" s="47">
        <v>0.126</v>
      </c>
      <c r="D140" s="47">
        <v>0.126</v>
      </c>
      <c r="E140" s="59"/>
      <c r="F140" s="47"/>
      <c r="G140" s="47"/>
      <c r="H140" s="47">
        <f t="shared" si="28"/>
        <v>0.252</v>
      </c>
      <c r="I140" s="47">
        <f t="shared" si="37"/>
        <v>0.252</v>
      </c>
      <c r="J140" s="47"/>
      <c r="K140" s="47"/>
      <c r="L140" s="47"/>
      <c r="M140" s="47">
        <f t="shared" si="35"/>
        <v>0.1008</v>
      </c>
      <c r="N140" s="47">
        <v>0.1512</v>
      </c>
      <c r="O140" s="47">
        <v>0.1512</v>
      </c>
      <c r="P140" s="48"/>
      <c r="Q140" s="49"/>
      <c r="R140" s="49"/>
      <c r="S140" s="51"/>
    </row>
    <row r="141" spans="1:19" x14ac:dyDescent="0.35">
      <c r="A141" s="45">
        <v>11</v>
      </c>
      <c r="B141" s="46" t="s">
        <v>141</v>
      </c>
      <c r="C141" s="47">
        <v>0.69899999999999995</v>
      </c>
      <c r="D141" s="47">
        <v>0.69899999999999995</v>
      </c>
      <c r="E141" s="59"/>
      <c r="F141" s="47"/>
      <c r="G141" s="47"/>
      <c r="H141" s="47">
        <f t="shared" si="28"/>
        <v>1.3980000000000001</v>
      </c>
      <c r="I141" s="47">
        <f t="shared" si="37"/>
        <v>1.3980000000000001</v>
      </c>
      <c r="J141" s="47"/>
      <c r="K141" s="47"/>
      <c r="L141" s="47"/>
      <c r="M141" s="47">
        <f t="shared" si="35"/>
        <v>0.55920000000000003</v>
      </c>
      <c r="N141" s="47">
        <v>0.83879999999999999</v>
      </c>
      <c r="O141" s="47">
        <v>0.83879999999999999</v>
      </c>
      <c r="P141" s="48"/>
      <c r="Q141" s="49"/>
      <c r="R141" s="49"/>
      <c r="S141" s="51"/>
    </row>
    <row r="142" spans="1:19" x14ac:dyDescent="0.35">
      <c r="A142" s="45">
        <v>12</v>
      </c>
      <c r="B142" s="46" t="s">
        <v>142</v>
      </c>
      <c r="C142" s="47">
        <v>0.11899999999999999</v>
      </c>
      <c r="D142" s="47">
        <v>0.11899999999999999</v>
      </c>
      <c r="E142" s="59"/>
      <c r="F142" s="47"/>
      <c r="G142" s="47"/>
      <c r="H142" s="47">
        <f t="shared" ref="H142:H195" si="38">N142/0.6</f>
        <v>0.23800000000000002</v>
      </c>
      <c r="I142" s="47">
        <f t="shared" si="37"/>
        <v>0.23800000000000002</v>
      </c>
      <c r="J142" s="47"/>
      <c r="K142" s="47"/>
      <c r="L142" s="47"/>
      <c r="M142" s="47">
        <f t="shared" si="35"/>
        <v>9.5200000000000007E-2</v>
      </c>
      <c r="N142" s="47">
        <v>0.14280000000000001</v>
      </c>
      <c r="O142" s="47">
        <v>0.14280000000000001</v>
      </c>
      <c r="P142" s="48"/>
      <c r="Q142" s="49"/>
      <c r="R142" s="49"/>
      <c r="S142" s="51"/>
    </row>
    <row r="143" spans="1:19" x14ac:dyDescent="0.35">
      <c r="A143" s="45">
        <v>13</v>
      </c>
      <c r="B143" s="46" t="s">
        <v>143</v>
      </c>
      <c r="C143" s="47">
        <v>0.11899999999999999</v>
      </c>
      <c r="D143" s="47">
        <v>0.11899999999999999</v>
      </c>
      <c r="E143" s="59"/>
      <c r="F143" s="47"/>
      <c r="G143" s="47"/>
      <c r="H143" s="47">
        <f t="shared" si="38"/>
        <v>0.23800000000000002</v>
      </c>
      <c r="I143" s="47">
        <f t="shared" si="37"/>
        <v>0.23800000000000002</v>
      </c>
      <c r="J143" s="47"/>
      <c r="K143" s="47"/>
      <c r="L143" s="47"/>
      <c r="M143" s="47">
        <f t="shared" si="35"/>
        <v>9.5200000000000007E-2</v>
      </c>
      <c r="N143" s="47">
        <v>0.14280000000000001</v>
      </c>
      <c r="O143" s="47">
        <v>0.14280000000000001</v>
      </c>
      <c r="P143" s="48"/>
      <c r="Q143" s="49"/>
      <c r="R143" s="49"/>
      <c r="S143" s="51"/>
    </row>
    <row r="144" spans="1:19" x14ac:dyDescent="0.35">
      <c r="A144" s="45">
        <v>14</v>
      </c>
      <c r="B144" s="46" t="s">
        <v>144</v>
      </c>
      <c r="C144" s="47">
        <v>0.22600000000000001</v>
      </c>
      <c r="D144" s="47">
        <v>0.22600000000000001</v>
      </c>
      <c r="E144" s="59"/>
      <c r="F144" s="47"/>
      <c r="G144" s="47"/>
      <c r="H144" s="47">
        <f t="shared" si="38"/>
        <v>0.45200000000000001</v>
      </c>
      <c r="I144" s="47">
        <f t="shared" si="37"/>
        <v>0.45200000000000001</v>
      </c>
      <c r="J144" s="47"/>
      <c r="K144" s="47"/>
      <c r="L144" s="47"/>
      <c r="M144" s="47">
        <f t="shared" si="35"/>
        <v>0.18080000000000002</v>
      </c>
      <c r="N144" s="47">
        <v>0.2712</v>
      </c>
      <c r="O144" s="47">
        <v>0.2712</v>
      </c>
      <c r="P144" s="48"/>
      <c r="Q144" s="49"/>
      <c r="R144" s="49"/>
      <c r="S144" s="51"/>
    </row>
    <row r="145" spans="1:19" x14ac:dyDescent="0.35">
      <c r="A145" s="45">
        <v>15</v>
      </c>
      <c r="B145" s="46" t="s">
        <v>145</v>
      </c>
      <c r="C145" s="47">
        <v>1.536</v>
      </c>
      <c r="D145" s="47">
        <v>1.536</v>
      </c>
      <c r="E145" s="59"/>
      <c r="F145" s="47"/>
      <c r="G145" s="47"/>
      <c r="H145" s="47">
        <f t="shared" si="38"/>
        <v>3.0720000000000001</v>
      </c>
      <c r="I145" s="47">
        <f t="shared" si="37"/>
        <v>3.0720000000000001</v>
      </c>
      <c r="J145" s="47"/>
      <c r="K145" s="47"/>
      <c r="L145" s="47"/>
      <c r="M145" s="47">
        <f t="shared" si="35"/>
        <v>1.2288000000000001</v>
      </c>
      <c r="N145" s="47">
        <v>1.8431999999999999</v>
      </c>
      <c r="O145" s="47">
        <v>1.8431999999999999</v>
      </c>
      <c r="P145" s="48"/>
      <c r="Q145" s="49"/>
      <c r="R145" s="49"/>
      <c r="S145" s="51"/>
    </row>
    <row r="146" spans="1:19" s="21" customFormat="1" x14ac:dyDescent="0.35">
      <c r="A146" s="40"/>
      <c r="B146" s="41" t="s">
        <v>200</v>
      </c>
      <c r="C146" s="23">
        <f>SUM(C147:C157)</f>
        <v>17.370999999999999</v>
      </c>
      <c r="D146" s="23">
        <f t="shared" ref="D146:O146" si="39">SUM(D147:D157)</f>
        <v>17.370999999999999</v>
      </c>
      <c r="E146" s="23"/>
      <c r="F146" s="23"/>
      <c r="G146" s="23"/>
      <c r="H146" s="23">
        <f t="shared" si="38"/>
        <v>48.558333333333337</v>
      </c>
      <c r="I146" s="23">
        <f t="shared" si="37"/>
        <v>48.558333333333337</v>
      </c>
      <c r="J146" s="23"/>
      <c r="K146" s="23"/>
      <c r="L146" s="23"/>
      <c r="M146" s="23">
        <f t="shared" si="35"/>
        <v>19.423333333333336</v>
      </c>
      <c r="N146" s="23">
        <f t="shared" si="39"/>
        <v>29.135000000000002</v>
      </c>
      <c r="O146" s="23">
        <f t="shared" si="39"/>
        <v>29.135000000000002</v>
      </c>
      <c r="P146" s="57"/>
      <c r="Q146" s="42"/>
      <c r="R146" s="42"/>
      <c r="S146" s="60"/>
    </row>
    <row r="147" spans="1:19" x14ac:dyDescent="0.35">
      <c r="A147" s="45">
        <v>1</v>
      </c>
      <c r="B147" s="46" t="s">
        <v>70</v>
      </c>
      <c r="C147" s="47">
        <v>4.4800000000000004</v>
      </c>
      <c r="D147" s="47">
        <v>4.4800000000000004</v>
      </c>
      <c r="E147" s="59"/>
      <c r="F147" s="47"/>
      <c r="G147" s="47"/>
      <c r="H147" s="47">
        <f t="shared" si="38"/>
        <v>16.358333333333334</v>
      </c>
      <c r="I147" s="47">
        <f t="shared" si="37"/>
        <v>16.358333333333334</v>
      </c>
      <c r="J147" s="47"/>
      <c r="K147" s="47"/>
      <c r="L147" s="47"/>
      <c r="M147" s="47">
        <f t="shared" si="35"/>
        <v>6.5433333333333339</v>
      </c>
      <c r="N147" s="47">
        <v>9.8149999999999995</v>
      </c>
      <c r="O147" s="47">
        <v>9.8149999999999995</v>
      </c>
      <c r="P147" s="48"/>
      <c r="Q147" s="49"/>
      <c r="R147" s="49"/>
      <c r="S147" s="51"/>
    </row>
    <row r="148" spans="1:19" x14ac:dyDescent="0.35">
      <c r="A148" s="45">
        <v>2</v>
      </c>
      <c r="B148" s="46" t="s">
        <v>201</v>
      </c>
      <c r="C148" s="47">
        <v>1.8149999999999999</v>
      </c>
      <c r="D148" s="47">
        <v>1.8149999999999999</v>
      </c>
      <c r="E148" s="59"/>
      <c r="F148" s="47"/>
      <c r="G148" s="47"/>
      <c r="H148" s="47">
        <f t="shared" si="38"/>
        <v>3.3333333333333335</v>
      </c>
      <c r="I148" s="47">
        <f t="shared" si="37"/>
        <v>3.3333333333333335</v>
      </c>
      <c r="J148" s="47"/>
      <c r="K148" s="47"/>
      <c r="L148" s="47"/>
      <c r="M148" s="47">
        <f t="shared" si="35"/>
        <v>1.3333333333333335</v>
      </c>
      <c r="N148" s="47">
        <v>2</v>
      </c>
      <c r="O148" s="47">
        <v>2</v>
      </c>
      <c r="P148" s="48"/>
      <c r="Q148" s="49"/>
      <c r="R148" s="49"/>
      <c r="S148" s="51"/>
    </row>
    <row r="149" spans="1:19" x14ac:dyDescent="0.35">
      <c r="A149" s="45">
        <v>3</v>
      </c>
      <c r="B149" s="46" t="s">
        <v>202</v>
      </c>
      <c r="C149" s="47">
        <v>0.41199999999999998</v>
      </c>
      <c r="D149" s="47">
        <v>0.41199999999999998</v>
      </c>
      <c r="E149" s="59"/>
      <c r="F149" s="47"/>
      <c r="G149" s="47"/>
      <c r="H149" s="47">
        <f t="shared" si="38"/>
        <v>0.75333333333333341</v>
      </c>
      <c r="I149" s="47">
        <f t="shared" si="37"/>
        <v>0.75333333333333341</v>
      </c>
      <c r="J149" s="47"/>
      <c r="K149" s="47"/>
      <c r="L149" s="47"/>
      <c r="M149" s="47">
        <f t="shared" si="35"/>
        <v>0.3013333333333334</v>
      </c>
      <c r="N149" s="47">
        <v>0.45200000000000001</v>
      </c>
      <c r="O149" s="47">
        <v>0.45200000000000001</v>
      </c>
      <c r="P149" s="48"/>
      <c r="Q149" s="49"/>
      <c r="R149" s="49"/>
      <c r="S149" s="51"/>
    </row>
    <row r="150" spans="1:19" x14ac:dyDescent="0.35">
      <c r="A150" s="45">
        <v>4</v>
      </c>
      <c r="B150" s="46" t="s">
        <v>203</v>
      </c>
      <c r="C150" s="47">
        <v>0.13200000000000001</v>
      </c>
      <c r="D150" s="47">
        <v>0.13200000000000001</v>
      </c>
      <c r="E150" s="59"/>
      <c r="F150" s="47"/>
      <c r="G150" s="47"/>
      <c r="H150" s="47">
        <f t="shared" si="38"/>
        <v>0.44000000000000006</v>
      </c>
      <c r="I150" s="47">
        <f t="shared" si="37"/>
        <v>0.44000000000000006</v>
      </c>
      <c r="J150" s="47"/>
      <c r="K150" s="47"/>
      <c r="L150" s="47"/>
      <c r="M150" s="47">
        <f t="shared" si="35"/>
        <v>0.17600000000000005</v>
      </c>
      <c r="N150" s="47">
        <v>0.26400000000000001</v>
      </c>
      <c r="O150" s="47">
        <v>0.26400000000000001</v>
      </c>
      <c r="P150" s="48"/>
      <c r="Q150" s="49"/>
      <c r="R150" s="49"/>
      <c r="S150" s="51"/>
    </row>
    <row r="151" spans="1:19" x14ac:dyDescent="0.35">
      <c r="A151" s="45">
        <v>5</v>
      </c>
      <c r="B151" s="46" t="s">
        <v>204</v>
      </c>
      <c r="C151" s="47">
        <v>4.8129999999999997</v>
      </c>
      <c r="D151" s="47">
        <v>4.8129999999999997</v>
      </c>
      <c r="E151" s="59"/>
      <c r="F151" s="47"/>
      <c r="G151" s="47"/>
      <c r="H151" s="47">
        <f t="shared" si="38"/>
        <v>17.133333333333333</v>
      </c>
      <c r="I151" s="47">
        <f t="shared" si="37"/>
        <v>17.133333333333333</v>
      </c>
      <c r="J151" s="47"/>
      <c r="K151" s="47"/>
      <c r="L151" s="47"/>
      <c r="M151" s="47">
        <f t="shared" si="35"/>
        <v>6.8533333333333335</v>
      </c>
      <c r="N151" s="47">
        <v>10.28</v>
      </c>
      <c r="O151" s="47">
        <v>10.28</v>
      </c>
      <c r="P151" s="48"/>
      <c r="Q151" s="49"/>
      <c r="R151" s="49"/>
      <c r="S151" s="51"/>
    </row>
    <row r="152" spans="1:19" x14ac:dyDescent="0.35">
      <c r="A152" s="45">
        <v>6</v>
      </c>
      <c r="B152" s="46" t="s">
        <v>205</v>
      </c>
      <c r="C152" s="47">
        <v>0.503</v>
      </c>
      <c r="D152" s="47">
        <v>0.503</v>
      </c>
      <c r="E152" s="59"/>
      <c r="F152" s="47"/>
      <c r="G152" s="47"/>
      <c r="H152" s="47">
        <f t="shared" si="38"/>
        <v>1.6766666666666667</v>
      </c>
      <c r="I152" s="47">
        <f t="shared" si="37"/>
        <v>1.6766666666666667</v>
      </c>
      <c r="J152" s="47"/>
      <c r="K152" s="47"/>
      <c r="L152" s="47"/>
      <c r="M152" s="47">
        <f t="shared" si="35"/>
        <v>0.67066666666666674</v>
      </c>
      <c r="N152" s="47">
        <v>1.006</v>
      </c>
      <c r="O152" s="47">
        <v>1.006</v>
      </c>
      <c r="P152" s="48"/>
      <c r="Q152" s="49"/>
      <c r="R152" s="49"/>
      <c r="S152" s="51"/>
    </row>
    <row r="153" spans="1:19" x14ac:dyDescent="0.35">
      <c r="A153" s="45">
        <v>7</v>
      </c>
      <c r="B153" s="46" t="s">
        <v>206</v>
      </c>
      <c r="C153" s="47">
        <v>1.3980000000000001</v>
      </c>
      <c r="D153" s="47">
        <v>1.3980000000000001</v>
      </c>
      <c r="E153" s="59"/>
      <c r="F153" s="47"/>
      <c r="G153" s="47"/>
      <c r="H153" s="47">
        <f t="shared" si="38"/>
        <v>1.6</v>
      </c>
      <c r="I153" s="47">
        <f t="shared" si="37"/>
        <v>1.6</v>
      </c>
      <c r="J153" s="47"/>
      <c r="K153" s="47"/>
      <c r="L153" s="47"/>
      <c r="M153" s="47">
        <f t="shared" si="35"/>
        <v>0.64000000000000012</v>
      </c>
      <c r="N153" s="47">
        <v>0.96</v>
      </c>
      <c r="O153" s="47">
        <v>0.96</v>
      </c>
      <c r="P153" s="48"/>
      <c r="Q153" s="49"/>
      <c r="R153" s="49"/>
      <c r="S153" s="51"/>
    </row>
    <row r="154" spans="1:19" x14ac:dyDescent="0.35">
      <c r="A154" s="45">
        <v>8</v>
      </c>
      <c r="B154" s="46" t="s">
        <v>207</v>
      </c>
      <c r="C154" s="47">
        <v>1.8149999999999999</v>
      </c>
      <c r="D154" s="47">
        <v>1.8149999999999999</v>
      </c>
      <c r="E154" s="59"/>
      <c r="F154" s="47"/>
      <c r="G154" s="47"/>
      <c r="H154" s="47">
        <f t="shared" si="38"/>
        <v>3.3333333333333335</v>
      </c>
      <c r="I154" s="47">
        <f t="shared" si="37"/>
        <v>3.3333333333333335</v>
      </c>
      <c r="J154" s="47"/>
      <c r="K154" s="47"/>
      <c r="L154" s="47"/>
      <c r="M154" s="47">
        <f t="shared" si="35"/>
        <v>1.3333333333333335</v>
      </c>
      <c r="N154" s="47">
        <v>2</v>
      </c>
      <c r="O154" s="47">
        <v>2</v>
      </c>
      <c r="P154" s="48"/>
      <c r="Q154" s="49"/>
      <c r="R154" s="49"/>
      <c r="S154" s="51"/>
    </row>
    <row r="155" spans="1:19" x14ac:dyDescent="0.35">
      <c r="A155" s="45">
        <v>9</v>
      </c>
      <c r="B155" s="46" t="s">
        <v>208</v>
      </c>
      <c r="C155" s="47">
        <v>0.2</v>
      </c>
      <c r="D155" s="47">
        <v>0.2</v>
      </c>
      <c r="E155" s="59"/>
      <c r="F155" s="47"/>
      <c r="G155" s="47"/>
      <c r="H155" s="47">
        <f t="shared" si="38"/>
        <v>0.52833333333333332</v>
      </c>
      <c r="I155" s="47">
        <f t="shared" si="37"/>
        <v>0.52833333333333332</v>
      </c>
      <c r="J155" s="47"/>
      <c r="K155" s="47"/>
      <c r="L155" s="47"/>
      <c r="M155" s="47">
        <f t="shared" si="35"/>
        <v>0.21133333333333335</v>
      </c>
      <c r="N155" s="47">
        <v>0.317</v>
      </c>
      <c r="O155" s="47">
        <v>0.317</v>
      </c>
      <c r="P155" s="48"/>
      <c r="Q155" s="49"/>
      <c r="R155" s="49"/>
      <c r="S155" s="51"/>
    </row>
    <row r="156" spans="1:19" x14ac:dyDescent="0.35">
      <c r="A156" s="45">
        <v>10</v>
      </c>
      <c r="B156" s="46" t="s">
        <v>209</v>
      </c>
      <c r="C156" s="47">
        <v>0.26200000000000001</v>
      </c>
      <c r="D156" s="47">
        <v>0.26200000000000001</v>
      </c>
      <c r="E156" s="59"/>
      <c r="F156" s="47"/>
      <c r="G156" s="47"/>
      <c r="H156" s="47">
        <f t="shared" si="38"/>
        <v>0.83333333333333337</v>
      </c>
      <c r="I156" s="47">
        <f t="shared" si="37"/>
        <v>0.83333333333333337</v>
      </c>
      <c r="J156" s="47"/>
      <c r="K156" s="47"/>
      <c r="L156" s="47"/>
      <c r="M156" s="47">
        <f t="shared" si="35"/>
        <v>0.33333333333333337</v>
      </c>
      <c r="N156" s="47">
        <v>0.5</v>
      </c>
      <c r="O156" s="47">
        <v>0.5</v>
      </c>
      <c r="P156" s="48"/>
      <c r="Q156" s="49"/>
      <c r="R156" s="49"/>
      <c r="S156" s="51"/>
    </row>
    <row r="157" spans="1:19" x14ac:dyDescent="0.35">
      <c r="A157" s="45">
        <v>11</v>
      </c>
      <c r="B157" s="46" t="s">
        <v>210</v>
      </c>
      <c r="C157" s="47">
        <v>1.5409999999999999</v>
      </c>
      <c r="D157" s="47">
        <v>1.5409999999999999</v>
      </c>
      <c r="E157" s="59"/>
      <c r="F157" s="47"/>
      <c r="G157" s="47"/>
      <c r="H157" s="47">
        <f t="shared" si="38"/>
        <v>2.5683333333333334</v>
      </c>
      <c r="I157" s="47">
        <f t="shared" si="37"/>
        <v>2.5683333333333334</v>
      </c>
      <c r="J157" s="47"/>
      <c r="K157" s="47"/>
      <c r="L157" s="47"/>
      <c r="M157" s="47">
        <f t="shared" si="35"/>
        <v>1.0273333333333334</v>
      </c>
      <c r="N157" s="47">
        <v>1.5409999999999999</v>
      </c>
      <c r="O157" s="47">
        <v>1.5409999999999999</v>
      </c>
      <c r="P157" s="48"/>
      <c r="Q157" s="49"/>
      <c r="R157" s="49"/>
      <c r="S157" s="51"/>
    </row>
    <row r="158" spans="1:19" s="21" customFormat="1" x14ac:dyDescent="0.35">
      <c r="A158" s="40"/>
      <c r="B158" s="41" t="s">
        <v>211</v>
      </c>
      <c r="C158" s="23">
        <f>SUM(C159:C173)</f>
        <v>9.5550000000000015</v>
      </c>
      <c r="D158" s="23">
        <f t="shared" ref="D158:O158" si="40">SUM(D159:D173)</f>
        <v>9.5550000000000015</v>
      </c>
      <c r="E158" s="23"/>
      <c r="F158" s="23"/>
      <c r="G158" s="23"/>
      <c r="H158" s="23">
        <f t="shared" si="38"/>
        <v>19.321666666666669</v>
      </c>
      <c r="I158" s="23">
        <f t="shared" si="37"/>
        <v>19.321666666666669</v>
      </c>
      <c r="J158" s="23"/>
      <c r="K158" s="23"/>
      <c r="L158" s="23"/>
      <c r="M158" s="23">
        <f t="shared" si="35"/>
        <v>7.7286666666666681</v>
      </c>
      <c r="N158" s="23">
        <f t="shared" si="40"/>
        <v>11.593</v>
      </c>
      <c r="O158" s="23">
        <f t="shared" si="40"/>
        <v>11.593</v>
      </c>
      <c r="P158" s="57"/>
      <c r="Q158" s="42"/>
      <c r="R158" s="42"/>
      <c r="S158" s="60"/>
    </row>
    <row r="159" spans="1:19" x14ac:dyDescent="0.35">
      <c r="A159" s="45">
        <v>1</v>
      </c>
      <c r="B159" s="46" t="s">
        <v>70</v>
      </c>
      <c r="C159" s="47">
        <v>2.1</v>
      </c>
      <c r="D159" s="47">
        <v>2.1</v>
      </c>
      <c r="E159" s="59"/>
      <c r="F159" s="47"/>
      <c r="G159" s="47"/>
      <c r="H159" s="47">
        <f t="shared" si="38"/>
        <v>4.4200000000000008</v>
      </c>
      <c r="I159" s="47">
        <f t="shared" si="37"/>
        <v>4.4200000000000008</v>
      </c>
      <c r="J159" s="47"/>
      <c r="K159" s="47"/>
      <c r="L159" s="47"/>
      <c r="M159" s="47">
        <f t="shared" si="35"/>
        <v>1.7680000000000005</v>
      </c>
      <c r="N159" s="47">
        <v>2.6520000000000001</v>
      </c>
      <c r="O159" s="47">
        <v>2.6520000000000001</v>
      </c>
      <c r="P159" s="48"/>
      <c r="Q159" s="49"/>
      <c r="R159" s="49"/>
      <c r="S159" s="51"/>
    </row>
    <row r="160" spans="1:19" x14ac:dyDescent="0.35">
      <c r="A160" s="45">
        <v>2</v>
      </c>
      <c r="B160" s="46" t="s">
        <v>212</v>
      </c>
      <c r="C160" s="47">
        <v>0.246</v>
      </c>
      <c r="D160" s="47">
        <v>0.246</v>
      </c>
      <c r="E160" s="59"/>
      <c r="F160" s="47"/>
      <c r="G160" s="47"/>
      <c r="H160" s="47">
        <f t="shared" si="38"/>
        <v>0.49166666666666664</v>
      </c>
      <c r="I160" s="47">
        <f t="shared" si="37"/>
        <v>0.49166666666666664</v>
      </c>
      <c r="J160" s="47"/>
      <c r="K160" s="47"/>
      <c r="L160" s="47"/>
      <c r="M160" s="47">
        <f t="shared" si="35"/>
        <v>0.19666666666666666</v>
      </c>
      <c r="N160" s="47">
        <v>0.29499999999999998</v>
      </c>
      <c r="O160" s="47">
        <v>0.29499999999999998</v>
      </c>
      <c r="P160" s="48"/>
      <c r="Q160" s="49"/>
      <c r="R160" s="49"/>
      <c r="S160" s="51"/>
    </row>
    <row r="161" spans="1:19" x14ac:dyDescent="0.35">
      <c r="A161" s="45">
        <v>3</v>
      </c>
      <c r="B161" s="46" t="s">
        <v>213</v>
      </c>
      <c r="C161" s="47">
        <v>0.24299999999999999</v>
      </c>
      <c r="D161" s="47">
        <v>0.24299999999999999</v>
      </c>
      <c r="E161" s="59"/>
      <c r="F161" s="47"/>
      <c r="G161" s="47"/>
      <c r="H161" s="47">
        <f t="shared" si="38"/>
        <v>0.48499999999999999</v>
      </c>
      <c r="I161" s="47">
        <f t="shared" si="37"/>
        <v>0.48499999999999999</v>
      </c>
      <c r="J161" s="47"/>
      <c r="K161" s="47"/>
      <c r="L161" s="47"/>
      <c r="M161" s="47">
        <f t="shared" si="35"/>
        <v>0.19400000000000001</v>
      </c>
      <c r="N161" s="47">
        <v>0.29099999999999998</v>
      </c>
      <c r="O161" s="47">
        <v>0.29099999999999998</v>
      </c>
      <c r="P161" s="48"/>
      <c r="Q161" s="49"/>
      <c r="R161" s="49"/>
      <c r="S161" s="51"/>
    </row>
    <row r="162" spans="1:19" x14ac:dyDescent="0.35">
      <c r="A162" s="45">
        <v>4</v>
      </c>
      <c r="B162" s="46" t="s">
        <v>214</v>
      </c>
      <c r="C162" s="47">
        <v>0.56399999999999995</v>
      </c>
      <c r="D162" s="47">
        <v>0.56399999999999995</v>
      </c>
      <c r="E162" s="59"/>
      <c r="F162" s="47"/>
      <c r="G162" s="47"/>
      <c r="H162" s="47">
        <f t="shared" si="38"/>
        <v>1.1266666666666667</v>
      </c>
      <c r="I162" s="47">
        <f t="shared" si="37"/>
        <v>1.1266666666666667</v>
      </c>
      <c r="J162" s="47"/>
      <c r="K162" s="47"/>
      <c r="L162" s="47"/>
      <c r="M162" s="47">
        <f t="shared" si="35"/>
        <v>0.45066666666666672</v>
      </c>
      <c r="N162" s="47">
        <v>0.67600000000000005</v>
      </c>
      <c r="O162" s="47">
        <v>0.67600000000000005</v>
      </c>
      <c r="P162" s="48"/>
      <c r="Q162" s="49"/>
      <c r="R162" s="49"/>
      <c r="S162" s="51"/>
    </row>
    <row r="163" spans="1:19" x14ac:dyDescent="0.35">
      <c r="A163" s="45">
        <v>5</v>
      </c>
      <c r="B163" s="46" t="s">
        <v>215</v>
      </c>
      <c r="C163" s="47">
        <v>1.115</v>
      </c>
      <c r="D163" s="47">
        <v>1.115</v>
      </c>
      <c r="E163" s="59"/>
      <c r="F163" s="47"/>
      <c r="G163" s="47"/>
      <c r="H163" s="47">
        <f t="shared" si="38"/>
        <v>2.2300000000000004</v>
      </c>
      <c r="I163" s="47">
        <f t="shared" si="37"/>
        <v>2.2300000000000004</v>
      </c>
      <c r="J163" s="47"/>
      <c r="K163" s="47"/>
      <c r="L163" s="47"/>
      <c r="M163" s="47">
        <f t="shared" si="35"/>
        <v>0.89200000000000024</v>
      </c>
      <c r="N163" s="47">
        <v>1.3380000000000001</v>
      </c>
      <c r="O163" s="47">
        <v>1.3380000000000001</v>
      </c>
      <c r="P163" s="48"/>
      <c r="Q163" s="49"/>
      <c r="R163" s="49"/>
      <c r="S163" s="51"/>
    </row>
    <row r="164" spans="1:19" x14ac:dyDescent="0.35">
      <c r="A164" s="45">
        <v>6</v>
      </c>
      <c r="B164" s="46" t="s">
        <v>216</v>
      </c>
      <c r="C164" s="47">
        <v>0.27500000000000002</v>
      </c>
      <c r="D164" s="47">
        <v>0.27500000000000002</v>
      </c>
      <c r="E164" s="59"/>
      <c r="F164" s="47"/>
      <c r="G164" s="47"/>
      <c r="H164" s="47">
        <f t="shared" si="38"/>
        <v>0.55000000000000004</v>
      </c>
      <c r="I164" s="47">
        <f t="shared" si="37"/>
        <v>0.55000000000000004</v>
      </c>
      <c r="J164" s="47"/>
      <c r="K164" s="47"/>
      <c r="L164" s="47"/>
      <c r="M164" s="47">
        <f t="shared" si="35"/>
        <v>0.22000000000000003</v>
      </c>
      <c r="N164" s="47">
        <v>0.33</v>
      </c>
      <c r="O164" s="47">
        <v>0.33</v>
      </c>
      <c r="P164" s="48"/>
      <c r="Q164" s="49"/>
      <c r="R164" s="49"/>
      <c r="S164" s="51"/>
    </row>
    <row r="165" spans="1:19" x14ac:dyDescent="0.35">
      <c r="A165" s="45">
        <v>7</v>
      </c>
      <c r="B165" s="46" t="s">
        <v>217</v>
      </c>
      <c r="C165" s="47">
        <v>1.292</v>
      </c>
      <c r="D165" s="47">
        <v>1.292</v>
      </c>
      <c r="E165" s="59"/>
      <c r="F165" s="47"/>
      <c r="G165" s="47"/>
      <c r="H165" s="47">
        <f t="shared" si="38"/>
        <v>2.5833333333333335</v>
      </c>
      <c r="I165" s="47">
        <f t="shared" si="37"/>
        <v>2.5833333333333335</v>
      </c>
      <c r="J165" s="47"/>
      <c r="K165" s="47"/>
      <c r="L165" s="47"/>
      <c r="M165" s="47">
        <f t="shared" si="35"/>
        <v>1.0333333333333334</v>
      </c>
      <c r="N165" s="47">
        <v>1.55</v>
      </c>
      <c r="O165" s="47">
        <v>1.55</v>
      </c>
      <c r="P165" s="48"/>
      <c r="Q165" s="49"/>
      <c r="R165" s="49"/>
      <c r="S165" s="51"/>
    </row>
    <row r="166" spans="1:19" x14ac:dyDescent="0.35">
      <c r="A166" s="45">
        <v>8</v>
      </c>
      <c r="B166" s="46" t="s">
        <v>218</v>
      </c>
      <c r="C166" s="47">
        <v>0.22700000000000001</v>
      </c>
      <c r="D166" s="47">
        <v>0.22700000000000001</v>
      </c>
      <c r="E166" s="59"/>
      <c r="F166" s="47"/>
      <c r="G166" s="47"/>
      <c r="H166" s="47">
        <f t="shared" si="38"/>
        <v>0.45333333333333337</v>
      </c>
      <c r="I166" s="47">
        <f t="shared" si="37"/>
        <v>0.45333333333333337</v>
      </c>
      <c r="J166" s="47"/>
      <c r="K166" s="47"/>
      <c r="L166" s="47"/>
      <c r="M166" s="47">
        <f t="shared" si="35"/>
        <v>0.18133333333333335</v>
      </c>
      <c r="N166" s="47">
        <v>0.27200000000000002</v>
      </c>
      <c r="O166" s="47">
        <v>0.27200000000000002</v>
      </c>
      <c r="P166" s="48"/>
      <c r="Q166" s="49"/>
      <c r="R166" s="49"/>
      <c r="S166" s="51"/>
    </row>
    <row r="167" spans="1:19" x14ac:dyDescent="0.35">
      <c r="A167" s="45">
        <v>9</v>
      </c>
      <c r="B167" s="46" t="s">
        <v>219</v>
      </c>
      <c r="C167" s="47">
        <v>0.375</v>
      </c>
      <c r="D167" s="47">
        <v>0.375</v>
      </c>
      <c r="E167" s="59"/>
      <c r="F167" s="47"/>
      <c r="G167" s="47"/>
      <c r="H167" s="47">
        <f t="shared" si="38"/>
        <v>0.75</v>
      </c>
      <c r="I167" s="47">
        <f t="shared" si="37"/>
        <v>0.75</v>
      </c>
      <c r="J167" s="47"/>
      <c r="K167" s="47"/>
      <c r="L167" s="47"/>
      <c r="M167" s="47">
        <f t="shared" si="35"/>
        <v>0.30000000000000004</v>
      </c>
      <c r="N167" s="47">
        <v>0.45</v>
      </c>
      <c r="O167" s="47">
        <v>0.45</v>
      </c>
      <c r="P167" s="48"/>
      <c r="Q167" s="49"/>
      <c r="R167" s="49"/>
      <c r="S167" s="51"/>
    </row>
    <row r="168" spans="1:19" x14ac:dyDescent="0.35">
      <c r="A168" s="45">
        <v>10</v>
      </c>
      <c r="B168" s="46" t="s">
        <v>220</v>
      </c>
      <c r="C168" s="47">
        <v>0.48299999999999998</v>
      </c>
      <c r="D168" s="47">
        <v>0.48299999999999998</v>
      </c>
      <c r="E168" s="59"/>
      <c r="F168" s="47"/>
      <c r="G168" s="47"/>
      <c r="H168" s="47">
        <f t="shared" si="38"/>
        <v>0.96499999999999997</v>
      </c>
      <c r="I168" s="47">
        <f t="shared" si="37"/>
        <v>0.96499999999999997</v>
      </c>
      <c r="J168" s="47"/>
      <c r="K168" s="47"/>
      <c r="L168" s="47"/>
      <c r="M168" s="47">
        <f t="shared" si="35"/>
        <v>0.38600000000000001</v>
      </c>
      <c r="N168" s="47">
        <v>0.57899999999999996</v>
      </c>
      <c r="O168" s="47">
        <v>0.57899999999999996</v>
      </c>
      <c r="P168" s="48"/>
      <c r="Q168" s="49"/>
      <c r="R168" s="49"/>
      <c r="S168" s="51"/>
    </row>
    <row r="169" spans="1:19" x14ac:dyDescent="0.35">
      <c r="A169" s="45">
        <v>11</v>
      </c>
      <c r="B169" s="46" t="s">
        <v>221</v>
      </c>
      <c r="C169" s="47">
        <v>0.37</v>
      </c>
      <c r="D169" s="47">
        <v>0.37</v>
      </c>
      <c r="E169" s="59"/>
      <c r="F169" s="47"/>
      <c r="G169" s="47"/>
      <c r="H169" s="47">
        <f t="shared" si="38"/>
        <v>0.74</v>
      </c>
      <c r="I169" s="47">
        <f t="shared" si="37"/>
        <v>0.74</v>
      </c>
      <c r="J169" s="47"/>
      <c r="K169" s="47"/>
      <c r="L169" s="47"/>
      <c r="M169" s="47">
        <f t="shared" si="35"/>
        <v>0.29599999999999999</v>
      </c>
      <c r="N169" s="47">
        <v>0.44400000000000001</v>
      </c>
      <c r="O169" s="47">
        <v>0.44400000000000001</v>
      </c>
      <c r="P169" s="48"/>
      <c r="Q169" s="49"/>
      <c r="R169" s="49"/>
      <c r="S169" s="51"/>
    </row>
    <row r="170" spans="1:19" x14ac:dyDescent="0.35">
      <c r="A170" s="45">
        <v>12</v>
      </c>
      <c r="B170" s="46" t="s">
        <v>222</v>
      </c>
      <c r="C170" s="47">
        <v>0.76300000000000001</v>
      </c>
      <c r="D170" s="47">
        <v>0.76300000000000001</v>
      </c>
      <c r="E170" s="59"/>
      <c r="F170" s="47"/>
      <c r="G170" s="47"/>
      <c r="H170" s="47">
        <f t="shared" si="38"/>
        <v>1.5250000000000001</v>
      </c>
      <c r="I170" s="47">
        <f t="shared" si="37"/>
        <v>1.5250000000000001</v>
      </c>
      <c r="J170" s="47"/>
      <c r="K170" s="47"/>
      <c r="L170" s="47"/>
      <c r="M170" s="47">
        <f t="shared" si="35"/>
        <v>0.6100000000000001</v>
      </c>
      <c r="N170" s="47">
        <v>0.91500000000000004</v>
      </c>
      <c r="O170" s="47">
        <v>0.91500000000000004</v>
      </c>
      <c r="P170" s="48"/>
      <c r="Q170" s="49"/>
      <c r="R170" s="49"/>
      <c r="S170" s="51"/>
    </row>
    <row r="171" spans="1:19" x14ac:dyDescent="0.35">
      <c r="A171" s="45">
        <v>13</v>
      </c>
      <c r="B171" s="46" t="s">
        <v>223</v>
      </c>
      <c r="C171" s="47">
        <v>0.31900000000000001</v>
      </c>
      <c r="D171" s="47">
        <v>0.31900000000000001</v>
      </c>
      <c r="E171" s="59"/>
      <c r="F171" s="47"/>
      <c r="G171" s="47"/>
      <c r="H171" s="47">
        <f t="shared" si="38"/>
        <v>0.63666666666666671</v>
      </c>
      <c r="I171" s="47">
        <f t="shared" si="37"/>
        <v>0.63666666666666671</v>
      </c>
      <c r="J171" s="47"/>
      <c r="K171" s="47"/>
      <c r="L171" s="47"/>
      <c r="M171" s="47">
        <f t="shared" si="35"/>
        <v>0.25466666666666671</v>
      </c>
      <c r="N171" s="47">
        <v>0.38200000000000001</v>
      </c>
      <c r="O171" s="47">
        <v>0.38200000000000001</v>
      </c>
      <c r="P171" s="48"/>
      <c r="Q171" s="49"/>
      <c r="R171" s="49"/>
      <c r="S171" s="51"/>
    </row>
    <row r="172" spans="1:19" x14ac:dyDescent="0.35">
      <c r="A172" s="45">
        <v>14</v>
      </c>
      <c r="B172" s="46" t="s">
        <v>224</v>
      </c>
      <c r="C172" s="47">
        <v>0.42</v>
      </c>
      <c r="D172" s="47">
        <v>0.42</v>
      </c>
      <c r="E172" s="59"/>
      <c r="F172" s="47"/>
      <c r="G172" s="47"/>
      <c r="H172" s="47">
        <f t="shared" si="38"/>
        <v>0.84000000000000008</v>
      </c>
      <c r="I172" s="47">
        <f t="shared" si="37"/>
        <v>0.84000000000000008</v>
      </c>
      <c r="J172" s="47"/>
      <c r="K172" s="47"/>
      <c r="L172" s="47"/>
      <c r="M172" s="47">
        <f t="shared" si="35"/>
        <v>0.33600000000000008</v>
      </c>
      <c r="N172" s="47">
        <v>0.504</v>
      </c>
      <c r="O172" s="47">
        <v>0.504</v>
      </c>
      <c r="P172" s="48"/>
      <c r="Q172" s="49"/>
      <c r="R172" s="49"/>
      <c r="S172" s="51"/>
    </row>
    <row r="173" spans="1:19" x14ac:dyDescent="0.35">
      <c r="A173" s="45">
        <v>15</v>
      </c>
      <c r="B173" s="46" t="s">
        <v>225</v>
      </c>
      <c r="C173" s="47">
        <v>0.76300000000000001</v>
      </c>
      <c r="D173" s="47">
        <v>0.76300000000000001</v>
      </c>
      <c r="E173" s="59"/>
      <c r="F173" s="47"/>
      <c r="G173" s="47"/>
      <c r="H173" s="47">
        <f t="shared" si="38"/>
        <v>1.5250000000000001</v>
      </c>
      <c r="I173" s="47">
        <f t="shared" si="37"/>
        <v>1.5250000000000001</v>
      </c>
      <c r="J173" s="47"/>
      <c r="K173" s="47"/>
      <c r="L173" s="47"/>
      <c r="M173" s="47">
        <f t="shared" si="35"/>
        <v>0.6100000000000001</v>
      </c>
      <c r="N173" s="47">
        <v>0.91500000000000004</v>
      </c>
      <c r="O173" s="47">
        <v>0.91500000000000004</v>
      </c>
      <c r="P173" s="48"/>
      <c r="Q173" s="49"/>
      <c r="R173" s="49"/>
      <c r="S173" s="51"/>
    </row>
    <row r="174" spans="1:19" s="19" customFormat="1" ht="15" x14ac:dyDescent="0.35">
      <c r="A174" s="35" t="s">
        <v>17</v>
      </c>
      <c r="B174" s="36" t="s">
        <v>33</v>
      </c>
      <c r="C174" s="22">
        <f>SUM(C175:C183)</f>
        <v>23.01</v>
      </c>
      <c r="D174" s="22">
        <f t="shared" ref="D174:O174" si="41">SUM(D175:D183)</f>
        <v>23.01</v>
      </c>
      <c r="E174" s="22"/>
      <c r="F174" s="22"/>
      <c r="G174" s="22"/>
      <c r="H174" s="22">
        <f t="shared" si="38"/>
        <v>44.3</v>
      </c>
      <c r="I174" s="22">
        <f t="shared" si="37"/>
        <v>44.3</v>
      </c>
      <c r="J174" s="22"/>
      <c r="K174" s="22"/>
      <c r="L174" s="22"/>
      <c r="M174" s="22">
        <f t="shared" si="35"/>
        <v>17.72</v>
      </c>
      <c r="N174" s="22">
        <f t="shared" si="41"/>
        <v>26.58</v>
      </c>
      <c r="O174" s="22">
        <f t="shared" si="41"/>
        <v>26.58</v>
      </c>
      <c r="P174" s="56"/>
      <c r="Q174" s="54"/>
      <c r="R174" s="54"/>
      <c r="S174" s="61"/>
    </row>
    <row r="175" spans="1:19" x14ac:dyDescent="0.35">
      <c r="A175" s="45">
        <v>1</v>
      </c>
      <c r="B175" s="46" t="s">
        <v>37</v>
      </c>
      <c r="C175" s="47">
        <v>0.15</v>
      </c>
      <c r="D175" s="47">
        <v>0.15</v>
      </c>
      <c r="E175" s="59"/>
      <c r="F175" s="47"/>
      <c r="G175" s="47"/>
      <c r="H175" s="47">
        <f t="shared" si="38"/>
        <v>0.24</v>
      </c>
      <c r="I175" s="47">
        <f t="shared" si="37"/>
        <v>0.24</v>
      </c>
      <c r="J175" s="47"/>
      <c r="K175" s="47"/>
      <c r="L175" s="47"/>
      <c r="M175" s="47">
        <f t="shared" si="35"/>
        <v>9.6000000000000002E-2</v>
      </c>
      <c r="N175" s="47">
        <v>0.14399999999999999</v>
      </c>
      <c r="O175" s="47">
        <v>0.14399999999999999</v>
      </c>
      <c r="P175" s="48"/>
      <c r="Q175" s="49"/>
      <c r="R175" s="49"/>
      <c r="S175" s="39">
        <f>M49-M51-M61-M80-M97-M109-M131-M147-M159</f>
        <v>52.136400000000009</v>
      </c>
    </row>
    <row r="176" spans="1:19" x14ac:dyDescent="0.35">
      <c r="A176" s="45">
        <v>2</v>
      </c>
      <c r="B176" s="46" t="s">
        <v>24</v>
      </c>
      <c r="C176" s="47">
        <v>11.725</v>
      </c>
      <c r="D176" s="47">
        <v>11.725</v>
      </c>
      <c r="E176" s="48"/>
      <c r="F176" s="49"/>
      <c r="G176" s="49"/>
      <c r="H176" s="47">
        <f t="shared" si="38"/>
        <v>23.45</v>
      </c>
      <c r="I176" s="47">
        <f t="shared" si="37"/>
        <v>23.45</v>
      </c>
      <c r="J176" s="49"/>
      <c r="K176" s="49"/>
      <c r="L176" s="49"/>
      <c r="M176" s="47">
        <f t="shared" si="35"/>
        <v>9.3800000000000008</v>
      </c>
      <c r="N176" s="47">
        <v>14.069999999999999</v>
      </c>
      <c r="O176" s="47">
        <v>14.069999999999999</v>
      </c>
      <c r="P176" s="48"/>
      <c r="Q176" s="49"/>
      <c r="R176" s="49"/>
      <c r="S176" s="51"/>
    </row>
    <row r="177" spans="1:19" x14ac:dyDescent="0.35">
      <c r="A177" s="45">
        <v>3</v>
      </c>
      <c r="B177" s="46" t="s">
        <v>52</v>
      </c>
      <c r="C177" s="47">
        <v>0.97499999999999998</v>
      </c>
      <c r="D177" s="47">
        <v>0.97499999999999998</v>
      </c>
      <c r="E177" s="48"/>
      <c r="F177" s="49"/>
      <c r="G177" s="49"/>
      <c r="H177" s="47">
        <f t="shared" si="38"/>
        <v>1.95</v>
      </c>
      <c r="I177" s="47">
        <f t="shared" si="37"/>
        <v>1.95</v>
      </c>
      <c r="J177" s="49"/>
      <c r="K177" s="49"/>
      <c r="L177" s="49"/>
      <c r="M177" s="47">
        <f t="shared" si="35"/>
        <v>0.78</v>
      </c>
      <c r="N177" s="47">
        <v>1.17</v>
      </c>
      <c r="O177" s="47">
        <v>1.17</v>
      </c>
      <c r="P177" s="48"/>
      <c r="Q177" s="49"/>
      <c r="R177" s="49"/>
      <c r="S177" s="51"/>
    </row>
    <row r="178" spans="1:19" x14ac:dyDescent="0.35">
      <c r="A178" s="45">
        <v>4</v>
      </c>
      <c r="B178" s="46" t="s">
        <v>71</v>
      </c>
      <c r="C178" s="47">
        <v>6</v>
      </c>
      <c r="D178" s="47">
        <v>6</v>
      </c>
      <c r="E178" s="59"/>
      <c r="F178" s="47"/>
      <c r="G178" s="47"/>
      <c r="H178" s="47">
        <f t="shared" si="38"/>
        <v>12.750000000000002</v>
      </c>
      <c r="I178" s="47">
        <f t="shared" si="37"/>
        <v>12.750000000000002</v>
      </c>
      <c r="J178" s="47"/>
      <c r="K178" s="47"/>
      <c r="L178" s="47"/>
      <c r="M178" s="47">
        <f t="shared" si="35"/>
        <v>5.1000000000000014</v>
      </c>
      <c r="N178" s="47">
        <v>7.65</v>
      </c>
      <c r="O178" s="47">
        <v>7.65</v>
      </c>
      <c r="P178" s="48"/>
      <c r="Q178" s="49"/>
      <c r="R178" s="49"/>
      <c r="S178" s="51"/>
    </row>
    <row r="179" spans="1:19" x14ac:dyDescent="0.35">
      <c r="A179" s="45">
        <v>5</v>
      </c>
      <c r="B179" s="46" t="s">
        <v>88</v>
      </c>
      <c r="C179" s="47">
        <v>7.4999999999999997E-2</v>
      </c>
      <c r="D179" s="47">
        <v>7.4999999999999997E-2</v>
      </c>
      <c r="E179" s="59"/>
      <c r="F179" s="47"/>
      <c r="G179" s="47"/>
      <c r="H179" s="47">
        <f t="shared" si="38"/>
        <v>0.15</v>
      </c>
      <c r="I179" s="47">
        <f t="shared" si="37"/>
        <v>0.15</v>
      </c>
      <c r="J179" s="47"/>
      <c r="K179" s="47"/>
      <c r="L179" s="47"/>
      <c r="M179" s="47">
        <f t="shared" si="35"/>
        <v>0.06</v>
      </c>
      <c r="N179" s="47">
        <v>0.09</v>
      </c>
      <c r="O179" s="47">
        <v>0.09</v>
      </c>
      <c r="P179" s="48"/>
      <c r="Q179" s="49"/>
      <c r="R179" s="49"/>
      <c r="S179" s="51"/>
    </row>
    <row r="180" spans="1:19" x14ac:dyDescent="0.35">
      <c r="A180" s="45">
        <v>6</v>
      </c>
      <c r="B180" s="46" t="s">
        <v>99</v>
      </c>
      <c r="C180" s="47">
        <v>1.05</v>
      </c>
      <c r="D180" s="47">
        <v>1.05</v>
      </c>
      <c r="E180" s="59"/>
      <c r="F180" s="47"/>
      <c r="G180" s="47"/>
      <c r="H180" s="47">
        <f t="shared" si="38"/>
        <v>1.2</v>
      </c>
      <c r="I180" s="47">
        <f t="shared" si="37"/>
        <v>1.2</v>
      </c>
      <c r="J180" s="47"/>
      <c r="K180" s="47"/>
      <c r="L180" s="47"/>
      <c r="M180" s="47">
        <f t="shared" ref="M180:M195" si="42">I180*0.4</f>
        <v>0.48</v>
      </c>
      <c r="N180" s="47">
        <v>0.72</v>
      </c>
      <c r="O180" s="47">
        <v>0.72</v>
      </c>
      <c r="P180" s="48"/>
      <c r="Q180" s="49"/>
      <c r="R180" s="49"/>
      <c r="S180" s="51"/>
    </row>
    <row r="181" spans="1:19" x14ac:dyDescent="0.35">
      <c r="A181" s="45">
        <v>7</v>
      </c>
      <c r="B181" s="46" t="s">
        <v>131</v>
      </c>
      <c r="C181" s="47">
        <v>0.67500000000000004</v>
      </c>
      <c r="D181" s="47">
        <v>0.67500000000000004</v>
      </c>
      <c r="E181" s="59"/>
      <c r="F181" s="47"/>
      <c r="G181" s="47"/>
      <c r="H181" s="47">
        <f t="shared" si="38"/>
        <v>1.35</v>
      </c>
      <c r="I181" s="47">
        <f t="shared" si="37"/>
        <v>1.35</v>
      </c>
      <c r="J181" s="47"/>
      <c r="K181" s="47"/>
      <c r="L181" s="47"/>
      <c r="M181" s="47">
        <f t="shared" si="42"/>
        <v>0.54</v>
      </c>
      <c r="N181" s="47">
        <v>0.81</v>
      </c>
      <c r="O181" s="47">
        <v>0.81</v>
      </c>
      <c r="P181" s="48"/>
      <c r="Q181" s="49"/>
      <c r="R181" s="49"/>
      <c r="S181" s="51"/>
    </row>
    <row r="182" spans="1:19" x14ac:dyDescent="0.35">
      <c r="A182" s="45">
        <v>8</v>
      </c>
      <c r="B182" s="46" t="s">
        <v>200</v>
      </c>
      <c r="C182" s="47">
        <v>0.15</v>
      </c>
      <c r="D182" s="47">
        <v>0.15</v>
      </c>
      <c r="E182" s="59"/>
      <c r="F182" s="47"/>
      <c r="G182" s="47"/>
      <c r="H182" s="47">
        <f t="shared" si="38"/>
        <v>1</v>
      </c>
      <c r="I182" s="47">
        <f t="shared" si="37"/>
        <v>1</v>
      </c>
      <c r="J182" s="47"/>
      <c r="K182" s="47"/>
      <c r="L182" s="47"/>
      <c r="M182" s="47">
        <f t="shared" si="42"/>
        <v>0.4</v>
      </c>
      <c r="N182" s="47">
        <v>0.6</v>
      </c>
      <c r="O182" s="47">
        <v>0.6</v>
      </c>
      <c r="P182" s="48"/>
      <c r="Q182" s="49"/>
      <c r="R182" s="49"/>
      <c r="S182" s="51"/>
    </row>
    <row r="183" spans="1:19" x14ac:dyDescent="0.35">
      <c r="A183" s="45">
        <v>9</v>
      </c>
      <c r="B183" s="46" t="s">
        <v>211</v>
      </c>
      <c r="C183" s="47">
        <v>2.21</v>
      </c>
      <c r="D183" s="47">
        <v>2.21</v>
      </c>
      <c r="E183" s="59"/>
      <c r="F183" s="47"/>
      <c r="G183" s="47"/>
      <c r="H183" s="47">
        <f t="shared" si="38"/>
        <v>2.21</v>
      </c>
      <c r="I183" s="47">
        <f t="shared" si="37"/>
        <v>2.21</v>
      </c>
      <c r="J183" s="47"/>
      <c r="K183" s="47"/>
      <c r="L183" s="47"/>
      <c r="M183" s="47">
        <f t="shared" si="42"/>
        <v>0.88400000000000001</v>
      </c>
      <c r="N183" s="47">
        <v>1.3259999999999998</v>
      </c>
      <c r="O183" s="47">
        <v>1.3259999999999998</v>
      </c>
      <c r="P183" s="48"/>
      <c r="Q183" s="49"/>
      <c r="R183" s="49"/>
      <c r="S183" s="51"/>
    </row>
    <row r="184" spans="1:19" s="19" customFormat="1" ht="15" x14ac:dyDescent="0.35">
      <c r="A184" s="35" t="s">
        <v>34</v>
      </c>
      <c r="B184" s="36" t="s">
        <v>36</v>
      </c>
      <c r="C184" s="22">
        <f>SUM(C185:C193)</f>
        <v>76.772999999999996</v>
      </c>
      <c r="D184" s="22">
        <f t="shared" ref="D184:O184" si="43">SUM(D185:D193)</f>
        <v>76.772999999999996</v>
      </c>
      <c r="E184" s="22"/>
      <c r="F184" s="22"/>
      <c r="G184" s="22"/>
      <c r="H184" s="22">
        <f t="shared" si="38"/>
        <v>146.97</v>
      </c>
      <c r="I184" s="22">
        <f t="shared" si="37"/>
        <v>146.97</v>
      </c>
      <c r="J184" s="22"/>
      <c r="K184" s="22"/>
      <c r="L184" s="22"/>
      <c r="M184" s="22">
        <f t="shared" si="42"/>
        <v>58.788000000000004</v>
      </c>
      <c r="N184" s="22">
        <f t="shared" si="43"/>
        <v>88.182000000000002</v>
      </c>
      <c r="O184" s="22">
        <f t="shared" si="43"/>
        <v>88.182000000000002</v>
      </c>
      <c r="P184" s="56"/>
      <c r="Q184" s="54"/>
      <c r="R184" s="54"/>
      <c r="S184" s="61"/>
    </row>
    <row r="185" spans="1:19" x14ac:dyDescent="0.35">
      <c r="A185" s="45">
        <v>1</v>
      </c>
      <c r="B185" s="46" t="s">
        <v>38</v>
      </c>
      <c r="C185" s="49">
        <v>0</v>
      </c>
      <c r="D185" s="49">
        <v>0</v>
      </c>
      <c r="E185" s="48"/>
      <c r="F185" s="49"/>
      <c r="G185" s="49"/>
      <c r="H185" s="49">
        <f t="shared" si="38"/>
        <v>0.2</v>
      </c>
      <c r="I185" s="47">
        <f t="shared" si="37"/>
        <v>0.2</v>
      </c>
      <c r="J185" s="49"/>
      <c r="K185" s="49"/>
      <c r="L185" s="49"/>
      <c r="M185" s="47">
        <f t="shared" si="42"/>
        <v>8.0000000000000016E-2</v>
      </c>
      <c r="N185" s="47">
        <v>0.12</v>
      </c>
      <c r="O185" s="47">
        <v>0.12</v>
      </c>
      <c r="P185" s="48"/>
      <c r="Q185" s="49"/>
      <c r="R185" s="49"/>
      <c r="S185" s="51" t="s">
        <v>157</v>
      </c>
    </row>
    <row r="186" spans="1:19" x14ac:dyDescent="0.35">
      <c r="A186" s="45">
        <v>2</v>
      </c>
      <c r="B186" s="46" t="s">
        <v>24</v>
      </c>
      <c r="C186" s="47">
        <v>23.4</v>
      </c>
      <c r="D186" s="47">
        <v>23.4</v>
      </c>
      <c r="E186" s="48"/>
      <c r="F186" s="49"/>
      <c r="G186" s="49"/>
      <c r="H186" s="47">
        <f t="shared" si="38"/>
        <v>46.8</v>
      </c>
      <c r="I186" s="47">
        <f t="shared" si="37"/>
        <v>46.8</v>
      </c>
      <c r="J186" s="49"/>
      <c r="K186" s="49"/>
      <c r="L186" s="49"/>
      <c r="M186" s="47">
        <f t="shared" si="42"/>
        <v>18.72</v>
      </c>
      <c r="N186" s="47">
        <v>28.08</v>
      </c>
      <c r="O186" s="47">
        <v>28.08</v>
      </c>
      <c r="P186" s="48"/>
      <c r="Q186" s="49"/>
      <c r="R186" s="49"/>
      <c r="S186" s="51"/>
    </row>
    <row r="187" spans="1:19" x14ac:dyDescent="0.35">
      <c r="A187" s="45">
        <v>3</v>
      </c>
      <c r="B187" s="46" t="s">
        <v>52</v>
      </c>
      <c r="C187" s="47">
        <v>7.94</v>
      </c>
      <c r="D187" s="47">
        <v>7.94</v>
      </c>
      <c r="E187" s="59"/>
      <c r="F187" s="47"/>
      <c r="G187" s="47"/>
      <c r="H187" s="47">
        <f t="shared" si="38"/>
        <v>15.88</v>
      </c>
      <c r="I187" s="47">
        <f t="shared" si="37"/>
        <v>15.88</v>
      </c>
      <c r="J187" s="47"/>
      <c r="K187" s="47"/>
      <c r="L187" s="47"/>
      <c r="M187" s="47">
        <f t="shared" si="42"/>
        <v>6.3520000000000003</v>
      </c>
      <c r="N187" s="47">
        <v>9.5280000000000005</v>
      </c>
      <c r="O187" s="47">
        <v>9.5280000000000005</v>
      </c>
      <c r="P187" s="48"/>
      <c r="Q187" s="49"/>
      <c r="R187" s="49"/>
      <c r="S187" s="51"/>
    </row>
    <row r="188" spans="1:19" x14ac:dyDescent="0.35">
      <c r="A188" s="45">
        <v>4</v>
      </c>
      <c r="B188" s="46" t="s">
        <v>71</v>
      </c>
      <c r="C188" s="47">
        <v>8.75</v>
      </c>
      <c r="D188" s="47">
        <v>8.75</v>
      </c>
      <c r="E188" s="59"/>
      <c r="F188" s="47"/>
      <c r="G188" s="47"/>
      <c r="H188" s="47">
        <f t="shared" si="38"/>
        <v>17.5</v>
      </c>
      <c r="I188" s="47">
        <f t="shared" si="37"/>
        <v>17.5</v>
      </c>
      <c r="J188" s="47"/>
      <c r="K188" s="47"/>
      <c r="L188" s="47"/>
      <c r="M188" s="47">
        <f t="shared" si="42"/>
        <v>7</v>
      </c>
      <c r="N188" s="47">
        <v>10.5</v>
      </c>
      <c r="O188" s="47">
        <v>10.5</v>
      </c>
      <c r="P188" s="48"/>
      <c r="Q188" s="49"/>
      <c r="R188" s="49"/>
      <c r="S188" s="51"/>
    </row>
    <row r="189" spans="1:19" x14ac:dyDescent="0.35">
      <c r="A189" s="45">
        <v>5</v>
      </c>
      <c r="B189" s="46" t="s">
        <v>88</v>
      </c>
      <c r="C189" s="47">
        <v>3.7530000000000001</v>
      </c>
      <c r="D189" s="47">
        <v>3.7530000000000001</v>
      </c>
      <c r="E189" s="59"/>
      <c r="F189" s="47"/>
      <c r="G189" s="47"/>
      <c r="H189" s="47">
        <f t="shared" si="38"/>
        <v>7.8066666666666675</v>
      </c>
      <c r="I189" s="47">
        <f t="shared" si="37"/>
        <v>7.8066666666666675</v>
      </c>
      <c r="J189" s="47"/>
      <c r="K189" s="47"/>
      <c r="L189" s="47"/>
      <c r="M189" s="47">
        <f t="shared" si="42"/>
        <v>3.1226666666666674</v>
      </c>
      <c r="N189" s="47">
        <v>4.6840000000000002</v>
      </c>
      <c r="O189" s="47">
        <v>4.6840000000000002</v>
      </c>
      <c r="P189" s="48"/>
      <c r="Q189" s="49"/>
      <c r="R189" s="49"/>
      <c r="S189" s="51"/>
    </row>
    <row r="190" spans="1:19" x14ac:dyDescent="0.35">
      <c r="A190" s="45">
        <v>6</v>
      </c>
      <c r="B190" s="46" t="s">
        <v>99</v>
      </c>
      <c r="C190" s="47">
        <v>10.58</v>
      </c>
      <c r="D190" s="47">
        <v>10.58</v>
      </c>
      <c r="E190" s="59"/>
      <c r="F190" s="47"/>
      <c r="G190" s="47"/>
      <c r="H190" s="47">
        <f t="shared" si="38"/>
        <v>18.96</v>
      </c>
      <c r="I190" s="47">
        <f t="shared" si="37"/>
        <v>18.96</v>
      </c>
      <c r="J190" s="47"/>
      <c r="K190" s="47"/>
      <c r="L190" s="47"/>
      <c r="M190" s="47">
        <f t="shared" si="42"/>
        <v>7.5840000000000005</v>
      </c>
      <c r="N190" s="47">
        <v>11.375999999999999</v>
      </c>
      <c r="O190" s="47">
        <v>11.375999999999999</v>
      </c>
      <c r="P190" s="48"/>
      <c r="Q190" s="49"/>
      <c r="R190" s="49"/>
      <c r="S190" s="51"/>
    </row>
    <row r="191" spans="1:19" x14ac:dyDescent="0.35">
      <c r="A191" s="45">
        <v>7</v>
      </c>
      <c r="B191" s="46" t="s">
        <v>131</v>
      </c>
      <c r="C191" s="47">
        <v>12.94</v>
      </c>
      <c r="D191" s="47">
        <v>12.94</v>
      </c>
      <c r="E191" s="59"/>
      <c r="F191" s="47"/>
      <c r="G191" s="47"/>
      <c r="H191" s="47">
        <f t="shared" si="38"/>
        <v>25.880000000000003</v>
      </c>
      <c r="I191" s="47">
        <f t="shared" si="37"/>
        <v>25.880000000000003</v>
      </c>
      <c r="J191" s="47"/>
      <c r="K191" s="47"/>
      <c r="L191" s="47"/>
      <c r="M191" s="47">
        <f t="shared" si="42"/>
        <v>10.352000000000002</v>
      </c>
      <c r="N191" s="47">
        <v>15.528</v>
      </c>
      <c r="O191" s="47">
        <v>15.528</v>
      </c>
      <c r="P191" s="48"/>
      <c r="Q191" s="49"/>
      <c r="R191" s="49"/>
      <c r="S191" s="51"/>
    </row>
    <row r="192" spans="1:19" x14ac:dyDescent="0.35">
      <c r="A192" s="45">
        <v>8</v>
      </c>
      <c r="B192" s="46" t="s">
        <v>200</v>
      </c>
      <c r="C192" s="47">
        <v>3.8</v>
      </c>
      <c r="D192" s="47">
        <v>3.8</v>
      </c>
      <c r="E192" s="59"/>
      <c r="F192" s="47"/>
      <c r="G192" s="47"/>
      <c r="H192" s="47">
        <f t="shared" si="38"/>
        <v>8.3333333333333339</v>
      </c>
      <c r="I192" s="47">
        <f t="shared" si="37"/>
        <v>8.3333333333333339</v>
      </c>
      <c r="J192" s="47"/>
      <c r="K192" s="47"/>
      <c r="L192" s="47"/>
      <c r="M192" s="47">
        <f t="shared" si="42"/>
        <v>3.3333333333333339</v>
      </c>
      <c r="N192" s="47">
        <v>5</v>
      </c>
      <c r="O192" s="47">
        <v>5</v>
      </c>
      <c r="P192" s="48"/>
      <c r="Q192" s="49"/>
      <c r="R192" s="49"/>
      <c r="S192" s="51"/>
    </row>
    <row r="193" spans="1:19" x14ac:dyDescent="0.35">
      <c r="A193" s="45">
        <v>9</v>
      </c>
      <c r="B193" s="46" t="s">
        <v>211</v>
      </c>
      <c r="C193" s="47">
        <v>5.61</v>
      </c>
      <c r="D193" s="47">
        <v>5.61</v>
      </c>
      <c r="E193" s="59"/>
      <c r="F193" s="47"/>
      <c r="G193" s="47"/>
      <c r="H193" s="47">
        <f t="shared" si="38"/>
        <v>5.61</v>
      </c>
      <c r="I193" s="47">
        <f t="shared" si="37"/>
        <v>5.61</v>
      </c>
      <c r="J193" s="47"/>
      <c r="K193" s="47"/>
      <c r="L193" s="47"/>
      <c r="M193" s="47">
        <f t="shared" si="42"/>
        <v>2.2440000000000002</v>
      </c>
      <c r="N193" s="47">
        <v>3.3660000000000001</v>
      </c>
      <c r="O193" s="47">
        <v>3.3660000000000001</v>
      </c>
      <c r="P193" s="48"/>
      <c r="Q193" s="49"/>
      <c r="R193" s="49"/>
      <c r="S193" s="51"/>
    </row>
    <row r="194" spans="1:19" s="19" customFormat="1" ht="30" x14ac:dyDescent="0.35">
      <c r="A194" s="35" t="s">
        <v>35</v>
      </c>
      <c r="B194" s="36" t="s">
        <v>32</v>
      </c>
      <c r="C194" s="22">
        <v>18.45</v>
      </c>
      <c r="D194" s="22">
        <v>18.45</v>
      </c>
      <c r="E194" s="56"/>
      <c r="F194" s="54"/>
      <c r="G194" s="54"/>
      <c r="H194" s="22">
        <f t="shared" si="38"/>
        <v>57.5</v>
      </c>
      <c r="I194" s="50">
        <f t="shared" si="37"/>
        <v>57.5</v>
      </c>
      <c r="J194" s="62"/>
      <c r="K194" s="62"/>
      <c r="L194" s="62"/>
      <c r="M194" s="50">
        <f t="shared" si="42"/>
        <v>23</v>
      </c>
      <c r="N194" s="55">
        <v>34.5</v>
      </c>
      <c r="O194" s="55">
        <v>34.5</v>
      </c>
      <c r="P194" s="56"/>
      <c r="Q194" s="54"/>
      <c r="R194" s="54"/>
      <c r="S194" s="61"/>
    </row>
    <row r="195" spans="1:19" s="19" customFormat="1" ht="45" x14ac:dyDescent="0.35">
      <c r="A195" s="63" t="s">
        <v>49</v>
      </c>
      <c r="B195" s="64" t="s">
        <v>50</v>
      </c>
      <c r="C195" s="65">
        <v>180.1575</v>
      </c>
      <c r="D195" s="65">
        <v>180.1575</v>
      </c>
      <c r="E195" s="66"/>
      <c r="F195" s="65"/>
      <c r="G195" s="65"/>
      <c r="H195" s="65">
        <f t="shared" si="38"/>
        <v>300</v>
      </c>
      <c r="I195" s="67">
        <f t="shared" si="37"/>
        <v>300</v>
      </c>
      <c r="J195" s="68"/>
      <c r="K195" s="68"/>
      <c r="L195" s="68"/>
      <c r="M195" s="67">
        <f t="shared" si="42"/>
        <v>120</v>
      </c>
      <c r="N195" s="65">
        <v>180</v>
      </c>
      <c r="O195" s="65">
        <v>180</v>
      </c>
      <c r="P195" s="66"/>
      <c r="Q195" s="65"/>
      <c r="R195" s="65"/>
      <c r="S195" s="69"/>
    </row>
  </sheetData>
  <mergeCells count="13">
    <mergeCell ref="C6:G6"/>
    <mergeCell ref="N6:R6"/>
    <mergeCell ref="S13:S28"/>
    <mergeCell ref="A2:S2"/>
    <mergeCell ref="A3:S3"/>
    <mergeCell ref="A6:A7"/>
    <mergeCell ref="B6:B7"/>
    <mergeCell ref="S6:S7"/>
    <mergeCell ref="S36:S37"/>
    <mergeCell ref="H6:L6"/>
    <mergeCell ref="M6:M7"/>
    <mergeCell ref="Q1:S1"/>
    <mergeCell ref="P5:S5"/>
  </mergeCells>
  <pageMargins left="0.7" right="0.34" top="0.47" bottom="0.49"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topLeftCell="A29" workbookViewId="0">
      <selection activeCell="I7" sqref="I7"/>
    </sheetView>
  </sheetViews>
  <sheetFormatPr defaultColWidth="9" defaultRowHeight="15.5" x14ac:dyDescent="0.35"/>
  <cols>
    <col min="1" max="1" width="6.33203125" style="1" customWidth="1"/>
    <col min="2" max="2" width="39.58203125" style="5" customWidth="1"/>
    <col min="3" max="3" width="40.5" style="1" customWidth="1"/>
    <col min="4" max="4" width="22.75" style="1" customWidth="1"/>
    <col min="5" max="5" width="26" style="6" customWidth="1"/>
    <col min="6" max="16384" width="9" style="1"/>
  </cols>
  <sheetData>
    <row r="1" spans="1:5" ht="21" customHeight="1" x14ac:dyDescent="0.35">
      <c r="E1" s="70" t="s">
        <v>5</v>
      </c>
    </row>
    <row r="2" spans="1:5" ht="45" customHeight="1" x14ac:dyDescent="0.35">
      <c r="A2" s="82" t="s">
        <v>199</v>
      </c>
      <c r="B2" s="82"/>
      <c r="C2" s="82"/>
      <c r="D2" s="82"/>
      <c r="E2" s="82"/>
    </row>
    <row r="3" spans="1:5" ht="18" customHeight="1" x14ac:dyDescent="0.35">
      <c r="A3" s="83" t="str">
        <f>'Biểu 01 thuyết minh'!A3:S3</f>
        <v>(Kèm theo Tờ trình số:              /TTr-UBND ngày             /6/2023 của UBND tỉnh)</v>
      </c>
      <c r="B3" s="83"/>
      <c r="C3" s="83"/>
      <c r="D3" s="83"/>
      <c r="E3" s="83"/>
    </row>
    <row r="4" spans="1:5" ht="18.75" hidden="1" customHeight="1" x14ac:dyDescent="0.35"/>
    <row r="5" spans="1:5" ht="70.5" customHeight="1" x14ac:dyDescent="0.35">
      <c r="A5" s="3" t="s">
        <v>0</v>
      </c>
      <c r="B5" s="3" t="s">
        <v>153</v>
      </c>
      <c r="C5" s="3" t="s">
        <v>155</v>
      </c>
      <c r="D5" s="3" t="s">
        <v>154</v>
      </c>
      <c r="E5" s="3" t="s">
        <v>226</v>
      </c>
    </row>
    <row r="6" spans="1:5" s="2" customFormat="1" ht="23.25" customHeight="1" x14ac:dyDescent="0.35">
      <c r="A6" s="7">
        <v>1</v>
      </c>
      <c r="B6" s="8" t="s">
        <v>156</v>
      </c>
      <c r="C6" s="9"/>
      <c r="D6" s="87" t="s">
        <v>198</v>
      </c>
      <c r="E6" s="10"/>
    </row>
    <row r="7" spans="1:5" ht="69" customHeight="1" x14ac:dyDescent="0.35">
      <c r="A7" s="11"/>
      <c r="B7" s="12" t="s">
        <v>177</v>
      </c>
      <c r="C7" s="12" t="s">
        <v>158</v>
      </c>
      <c r="D7" s="85"/>
      <c r="E7" s="13" t="s">
        <v>159</v>
      </c>
    </row>
    <row r="8" spans="1:5" s="2" customFormat="1" ht="23.25" customHeight="1" x14ac:dyDescent="0.35">
      <c r="A8" s="14">
        <v>2</v>
      </c>
      <c r="B8" s="15" t="s">
        <v>160</v>
      </c>
      <c r="C8" s="15"/>
      <c r="D8" s="85"/>
      <c r="E8" s="4"/>
    </row>
    <row r="9" spans="1:5" ht="84.75" customHeight="1" x14ac:dyDescent="0.35">
      <c r="A9" s="11"/>
      <c r="B9" s="12" t="s">
        <v>162</v>
      </c>
      <c r="C9" s="12" t="s">
        <v>163</v>
      </c>
      <c r="D9" s="85"/>
      <c r="E9" s="13" t="s">
        <v>161</v>
      </c>
    </row>
    <row r="10" spans="1:5" s="2" customFormat="1" ht="23.25" customHeight="1" x14ac:dyDescent="0.35">
      <c r="A10" s="14">
        <v>3</v>
      </c>
      <c r="B10" s="15" t="s">
        <v>191</v>
      </c>
      <c r="C10" s="15"/>
      <c r="D10" s="85"/>
      <c r="E10" s="15"/>
    </row>
    <row r="11" spans="1:5" ht="35.25" customHeight="1" x14ac:dyDescent="0.35">
      <c r="A11" s="11" t="s">
        <v>46</v>
      </c>
      <c r="B11" s="12" t="s">
        <v>43</v>
      </c>
      <c r="C11" s="84" t="s">
        <v>196</v>
      </c>
      <c r="D11" s="85"/>
      <c r="E11" s="85" t="s">
        <v>197</v>
      </c>
    </row>
    <row r="12" spans="1:5" ht="35.25" customHeight="1" x14ac:dyDescent="0.35">
      <c r="A12" s="11" t="s">
        <v>46</v>
      </c>
      <c r="B12" s="12" t="s">
        <v>192</v>
      </c>
      <c r="C12" s="84"/>
      <c r="D12" s="85"/>
      <c r="E12" s="85"/>
    </row>
    <row r="13" spans="1:5" ht="35.25" customHeight="1" x14ac:dyDescent="0.35">
      <c r="A13" s="11" t="s">
        <v>46</v>
      </c>
      <c r="B13" s="12" t="s">
        <v>193</v>
      </c>
      <c r="C13" s="84"/>
      <c r="D13" s="85"/>
      <c r="E13" s="85"/>
    </row>
    <row r="14" spans="1:5" ht="21" customHeight="1" x14ac:dyDescent="0.35">
      <c r="A14" s="11" t="s">
        <v>46</v>
      </c>
      <c r="B14" s="12" t="s">
        <v>194</v>
      </c>
      <c r="C14" s="84"/>
      <c r="D14" s="85"/>
      <c r="E14" s="85"/>
    </row>
    <row r="15" spans="1:5" ht="35.25" customHeight="1" x14ac:dyDescent="0.35">
      <c r="A15" s="11" t="s">
        <v>46</v>
      </c>
      <c r="B15" s="12" t="s">
        <v>195</v>
      </c>
      <c r="C15" s="84"/>
      <c r="D15" s="85"/>
      <c r="E15" s="85"/>
    </row>
    <row r="16" spans="1:5" ht="23.25" customHeight="1" x14ac:dyDescent="0.35">
      <c r="A16" s="11" t="s">
        <v>46</v>
      </c>
      <c r="B16" s="12" t="s">
        <v>48</v>
      </c>
      <c r="C16" s="84"/>
      <c r="D16" s="85"/>
      <c r="E16" s="85"/>
    </row>
    <row r="17" spans="1:5" ht="35.25" customHeight="1" x14ac:dyDescent="0.35">
      <c r="A17" s="11" t="s">
        <v>46</v>
      </c>
      <c r="B17" s="12" t="s">
        <v>50</v>
      </c>
      <c r="C17" s="84"/>
      <c r="D17" s="85"/>
      <c r="E17" s="85"/>
    </row>
    <row r="18" spans="1:5" s="2" customFormat="1" ht="23.25" customHeight="1" x14ac:dyDescent="0.35">
      <c r="A18" s="14">
        <v>4</v>
      </c>
      <c r="B18" s="15" t="s">
        <v>164</v>
      </c>
      <c r="C18" s="15"/>
      <c r="D18" s="85"/>
      <c r="E18" s="4"/>
    </row>
    <row r="19" spans="1:5" ht="150.75" customHeight="1" x14ac:dyDescent="0.35">
      <c r="A19" s="11"/>
      <c r="B19" s="12" t="s">
        <v>166</v>
      </c>
      <c r="C19" s="12" t="s">
        <v>167</v>
      </c>
      <c r="D19" s="85"/>
      <c r="E19" s="13" t="s">
        <v>165</v>
      </c>
    </row>
    <row r="20" spans="1:5" s="2" customFormat="1" ht="23.25" customHeight="1" x14ac:dyDescent="0.35">
      <c r="A20" s="14">
        <v>5</v>
      </c>
      <c r="B20" s="15" t="s">
        <v>168</v>
      </c>
      <c r="C20" s="15"/>
      <c r="D20" s="85"/>
      <c r="E20" s="4"/>
    </row>
    <row r="21" spans="1:5" ht="23.25" customHeight="1" x14ac:dyDescent="0.35">
      <c r="A21" s="11" t="s">
        <v>46</v>
      </c>
      <c r="B21" s="12" t="s">
        <v>169</v>
      </c>
      <c r="C21" s="84" t="s">
        <v>171</v>
      </c>
      <c r="D21" s="85"/>
      <c r="E21" s="85" t="s">
        <v>174</v>
      </c>
    </row>
    <row r="22" spans="1:5" ht="23.25" customHeight="1" x14ac:dyDescent="0.35">
      <c r="A22" s="11" t="s">
        <v>46</v>
      </c>
      <c r="B22" s="12" t="s">
        <v>36</v>
      </c>
      <c r="C22" s="84"/>
      <c r="D22" s="85"/>
      <c r="E22" s="85"/>
    </row>
    <row r="23" spans="1:5" ht="23.25" customHeight="1" x14ac:dyDescent="0.35">
      <c r="A23" s="11" t="s">
        <v>46</v>
      </c>
      <c r="B23" s="12" t="s">
        <v>170</v>
      </c>
      <c r="C23" s="84"/>
      <c r="D23" s="85"/>
      <c r="E23" s="85"/>
    </row>
    <row r="24" spans="1:5" ht="52.5" customHeight="1" x14ac:dyDescent="0.35">
      <c r="A24" s="11" t="s">
        <v>46</v>
      </c>
      <c r="B24" s="12" t="s">
        <v>172</v>
      </c>
      <c r="C24" s="12" t="s">
        <v>173</v>
      </c>
      <c r="D24" s="85"/>
      <c r="E24" s="85"/>
    </row>
    <row r="25" spans="1:5" s="2" customFormat="1" ht="23.25" customHeight="1" x14ac:dyDescent="0.35">
      <c r="A25" s="14">
        <v>6</v>
      </c>
      <c r="B25" s="15" t="s">
        <v>175</v>
      </c>
      <c r="C25" s="15"/>
      <c r="D25" s="85"/>
      <c r="E25" s="4"/>
    </row>
    <row r="26" spans="1:5" ht="69" customHeight="1" x14ac:dyDescent="0.35">
      <c r="A26" s="11"/>
      <c r="B26" s="12" t="s">
        <v>176</v>
      </c>
      <c r="C26" s="12" t="s">
        <v>178</v>
      </c>
      <c r="D26" s="85"/>
      <c r="E26" s="13" t="s">
        <v>179</v>
      </c>
    </row>
    <row r="27" spans="1:5" s="2" customFormat="1" ht="23.25" customHeight="1" x14ac:dyDescent="0.35">
      <c r="A27" s="14">
        <v>7</v>
      </c>
      <c r="B27" s="15" t="s">
        <v>180</v>
      </c>
      <c r="C27" s="15"/>
      <c r="D27" s="85"/>
      <c r="E27" s="4"/>
    </row>
    <row r="28" spans="1:5" ht="69" customHeight="1" x14ac:dyDescent="0.35">
      <c r="A28" s="11"/>
      <c r="B28" s="12" t="s">
        <v>182</v>
      </c>
      <c r="C28" s="12" t="s">
        <v>183</v>
      </c>
      <c r="D28" s="85"/>
      <c r="E28" s="13" t="s">
        <v>181</v>
      </c>
    </row>
    <row r="29" spans="1:5" s="2" customFormat="1" ht="23.25" customHeight="1" x14ac:dyDescent="0.35">
      <c r="A29" s="14">
        <v>8</v>
      </c>
      <c r="B29" s="15" t="s">
        <v>184</v>
      </c>
      <c r="C29" s="15"/>
      <c r="D29" s="85"/>
      <c r="E29" s="4"/>
    </row>
    <row r="30" spans="1:5" ht="85.5" customHeight="1" x14ac:dyDescent="0.35">
      <c r="A30" s="11" t="s">
        <v>46</v>
      </c>
      <c r="B30" s="12" t="s">
        <v>32</v>
      </c>
      <c r="C30" s="12" t="s">
        <v>186</v>
      </c>
      <c r="D30" s="85"/>
      <c r="E30" s="85" t="s">
        <v>185</v>
      </c>
    </row>
    <row r="31" spans="1:5" ht="53.25" customHeight="1" x14ac:dyDescent="0.35">
      <c r="A31" s="11" t="s">
        <v>46</v>
      </c>
      <c r="B31" s="12" t="s">
        <v>187</v>
      </c>
      <c r="C31" s="12" t="s">
        <v>188</v>
      </c>
      <c r="D31" s="85"/>
      <c r="E31" s="85"/>
    </row>
    <row r="32" spans="1:5" ht="53.25" customHeight="1" x14ac:dyDescent="0.35">
      <c r="A32" s="16" t="s">
        <v>46</v>
      </c>
      <c r="B32" s="17" t="s">
        <v>189</v>
      </c>
      <c r="C32" s="17" t="s">
        <v>190</v>
      </c>
      <c r="D32" s="86"/>
      <c r="E32" s="86"/>
    </row>
  </sheetData>
  <mergeCells count="8">
    <mergeCell ref="A2:E2"/>
    <mergeCell ref="A3:E3"/>
    <mergeCell ref="C21:C23"/>
    <mergeCell ref="E21:E24"/>
    <mergeCell ref="E30:E32"/>
    <mergeCell ref="C11:C17"/>
    <mergeCell ref="E11:E17"/>
    <mergeCell ref="D6:D3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A8040F126D0B4B4DB83E10593CC9657E" ma:contentTypeVersion="2" ma:contentTypeDescription="Create a new document." ma:contentTypeScope="" ma:versionID="bc865b4f45415bd6d9edb59b6d820544">
  <xsd:schema xmlns:xsd="http://www.w3.org/2001/XMLSchema" xmlns:xs="http://www.w3.org/2001/XMLSchema" xmlns:p="http://schemas.microsoft.com/office/2006/metadata/properties" xmlns:ns2="24e12227-0b0d-4b23-9586-977e009500b0" xmlns:ns3="ae4e42cd-c673-4541-a17d-d353a4125f5e" targetNamespace="http://schemas.microsoft.com/office/2006/metadata/properties" ma:root="true" ma:fieldsID="0acf8286736a2877a680aa0849ebe948" ns2:_="" ns3:_="">
    <xsd:import namespace="24e12227-0b0d-4b23-9586-977e009500b0"/>
    <xsd:import namespace="ae4e42cd-c673-4541-a17d-d353a4125f5e"/>
    <xsd:element name="properties">
      <xsd:complexType>
        <xsd:sequence>
          <xsd:element name="documentManagement">
            <xsd:complexType>
              <xsd:all>
                <xsd:element ref="ns2:MaTinBai" minOccurs="0"/>
                <xsd:element ref="ns2:KieuTepTi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12227-0b0d-4b23-9586-977e009500b0" elementFormDefault="qualified">
    <xsd:import namespace="http://schemas.microsoft.com/office/2006/documentManagement/types"/>
    <xsd:import namespace="http://schemas.microsoft.com/office/infopath/2007/PartnerControls"/>
    <xsd:element name="MaTinBai" ma:index="8" nillable="true" ma:displayName="MaTinBai" ma:internalName="MaTinBai">
      <xsd:simpleType>
        <xsd:restriction base="dms:Text">
          <xsd:maxLength value="255"/>
        </xsd:restriction>
      </xsd:simpleType>
    </xsd:element>
    <xsd:element name="KieuTepTin" ma:index="9" nillable="true" ma:displayName="KieuTepTin" ma:default="Tài liệu đính kèm" ma:format="Dropdown" ma:internalName="KieuTepTin">
      <xsd:simpleType>
        <xsd:restriction base="dms:Choice">
          <xsd:enumeration value="Tài liệu đính kèm"/>
          <xsd:enumeration value="Tài liệu"/>
          <xsd:enumeration value="Khác"/>
        </xsd:restriction>
      </xsd:simpleType>
    </xsd:element>
  </xsd:schema>
  <xsd:schema xmlns:xsd="http://www.w3.org/2001/XMLSchema" xmlns:xs="http://www.w3.org/2001/XMLSchema" xmlns:dms="http://schemas.microsoft.com/office/2006/documentManagement/types" xmlns:pc="http://schemas.microsoft.com/office/infopath/2007/PartnerControls" targetNamespace="ae4e42cd-c673-4541-a17d-d353a4125f5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KieuTepTin xmlns="24e12227-0b0d-4b23-9586-977e009500b0">Tài liệu đính kèm</KieuTepTin>
    <MaTinBai xmlns="24e12227-0b0d-4b23-9586-977e009500b0">aa0c2b3588ca7bb0</MaTinBai>
    <_dlc_DocId xmlns="ae4e42cd-c673-4541-a17d-d353a4125f5e">DDYPFUVZ5X6F-6-5498</_dlc_DocId>
    <_dlc_DocIdUrl xmlns="ae4e42cd-c673-4541-a17d-d353a4125f5e">
      <Url>https://dbdc.backan.gov.vn/_layouts/15/DocIdRedir.aspx?ID=DDYPFUVZ5X6F-6-5498</Url>
      <Description>DDYPFUVZ5X6F-6-5498</Description>
    </_dlc_DocIdUrl>
  </documentManagement>
</p:properties>
</file>

<file path=customXml/itemProps1.xml><?xml version="1.0" encoding="utf-8"?>
<ds:datastoreItem xmlns:ds="http://schemas.openxmlformats.org/officeDocument/2006/customXml" ds:itemID="{F9ABA141-2C07-4E36-BAE6-916D178E9F6D}"/>
</file>

<file path=customXml/itemProps2.xml><?xml version="1.0" encoding="utf-8"?>
<ds:datastoreItem xmlns:ds="http://schemas.openxmlformats.org/officeDocument/2006/customXml" ds:itemID="{39ED1A30-5B01-497E-8B49-0D070116FA04}"/>
</file>

<file path=customXml/itemProps3.xml><?xml version="1.0" encoding="utf-8"?>
<ds:datastoreItem xmlns:ds="http://schemas.openxmlformats.org/officeDocument/2006/customXml" ds:itemID="{8F909646-DAA3-4D55-9F34-042EF2DCF2BD}"/>
</file>

<file path=customXml/itemProps4.xml><?xml version="1.0" encoding="utf-8"?>
<ds:datastoreItem xmlns:ds="http://schemas.openxmlformats.org/officeDocument/2006/customXml" ds:itemID="{B0D79F25-EA5C-4B2F-97DE-A1E9ADE7EF9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Trang tính</vt:lpstr>
      </vt:variant>
      <vt:variant>
        <vt:i4>2</vt:i4>
      </vt:variant>
    </vt:vector>
  </HeadingPairs>
  <TitlesOfParts>
    <vt:vector size="2" baseType="lpstr">
      <vt:lpstr>Biểu 01 thuyết minh</vt:lpstr>
      <vt:lpstr>Biểu 2 so sánh các tỉnh</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Bích Ngọc</dc:creator>
  <cp:lastModifiedBy>Đồng Thanh Hoàn</cp:lastModifiedBy>
  <cp:lastPrinted>2023-06-28T09:01:23Z</cp:lastPrinted>
  <dcterms:created xsi:type="dcterms:W3CDTF">2023-04-05T10:31:24Z</dcterms:created>
  <dcterms:modified xsi:type="dcterms:W3CDTF">2023-06-28T09:03:24Z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0x010100A8040F126D0B4B4DB83E10593CC9657E</vt:lpwstr>
  </property>
  <property fmtid="{D5CDD505-2E9C-101B-9397-08002B2CF9AE}" pid="3" name="_dlc_DocIdItemGuid">
    <vt:lpwstr>1e9e2ee1-8881-4a45-acf9-3bac96d46702</vt:lpwstr>
  </property>
</Properties>
</file>