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am 2023\Thang 9\Cong viec cuoi tuan ngay 30-9-2023\Ho so Nghi quyet sua doi bo sung Nghi quyet so 08\"/>
    </mc:Choice>
  </mc:AlternateContent>
  <bookViews>
    <workbookView xWindow="-120" yWindow="-120" windowWidth="29040" windowHeight="15840" activeTab="3"/>
  </bookViews>
  <sheets>
    <sheet name="B01 CT DTTSMN" sheetId="2" r:id="rId1"/>
    <sheet name="B02 CT GNBV" sheetId="3" r:id="rId2"/>
    <sheet name="B03 CT NTM" sheetId="4" r:id="rId3"/>
    <sheet name="B4 TM DT NQ" sheetId="5" r:id="rId4"/>
  </sheets>
  <externalReferences>
    <externalReference r:id="rId5"/>
  </externalReferences>
  <definedNames>
    <definedName name="_Hlk146203777" localSheetId="3">'B4 TM DT NQ'!$D$23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H164" i="2"/>
  <c r="H165" i="2"/>
  <c r="H166" i="2"/>
  <c r="H167" i="2"/>
  <c r="H168" i="2"/>
  <c r="H169" i="2"/>
  <c r="H170" i="2"/>
  <c r="H163" i="2"/>
  <c r="C164" i="2"/>
  <c r="C165" i="2"/>
  <c r="C166" i="2"/>
  <c r="C169" i="2"/>
  <c r="C170" i="2"/>
  <c r="C163" i="2"/>
  <c r="H155" i="2"/>
  <c r="H157" i="2"/>
  <c r="H159" i="2"/>
  <c r="H160" i="2"/>
  <c r="H161" i="2"/>
  <c r="H154" i="2"/>
  <c r="C155" i="2"/>
  <c r="C157" i="2"/>
  <c r="C159" i="2"/>
  <c r="C160" i="2"/>
  <c r="C161" i="2"/>
  <c r="C154" i="2"/>
  <c r="H146" i="2"/>
  <c r="H147" i="2"/>
  <c r="H148" i="2"/>
  <c r="H149" i="2"/>
  <c r="H150" i="2"/>
  <c r="H151" i="2"/>
  <c r="H152" i="2"/>
  <c r="H145" i="2"/>
  <c r="C146" i="2"/>
  <c r="C147" i="2"/>
  <c r="C148" i="2"/>
  <c r="C149" i="2"/>
  <c r="C150" i="2"/>
  <c r="C152" i="2"/>
  <c r="C145" i="2"/>
  <c r="H136" i="2"/>
  <c r="H137" i="2"/>
  <c r="H138" i="2"/>
  <c r="H139" i="2"/>
  <c r="H140" i="2"/>
  <c r="H141" i="2"/>
  <c r="H142" i="2"/>
  <c r="H143" i="2"/>
  <c r="H135" i="2"/>
  <c r="C136" i="2"/>
  <c r="C137" i="2"/>
  <c r="C138" i="2"/>
  <c r="C139" i="2"/>
  <c r="C140" i="2"/>
  <c r="C141" i="2"/>
  <c r="C142" i="2"/>
  <c r="C143" i="2"/>
  <c r="C135" i="2"/>
  <c r="H125" i="2"/>
  <c r="H126" i="2"/>
  <c r="H127" i="2"/>
  <c r="H129" i="2"/>
  <c r="H130" i="2"/>
  <c r="H131" i="2"/>
  <c r="H132" i="2"/>
  <c r="H124" i="2"/>
  <c r="C125" i="2"/>
  <c r="C126" i="2"/>
  <c r="C127" i="2"/>
  <c r="C129" i="2"/>
  <c r="C130" i="2"/>
  <c r="C131" i="2"/>
  <c r="C132" i="2"/>
  <c r="C124" i="2"/>
  <c r="H106" i="2"/>
  <c r="H107" i="2"/>
  <c r="H108" i="2"/>
  <c r="H109" i="2"/>
  <c r="H110" i="2"/>
  <c r="H111" i="2"/>
  <c r="H112" i="2"/>
  <c r="H105" i="2"/>
  <c r="C106" i="2"/>
  <c r="C107" i="2"/>
  <c r="C108" i="2"/>
  <c r="C110" i="2"/>
  <c r="C111" i="2"/>
  <c r="C112" i="2"/>
  <c r="C105" i="2"/>
  <c r="H97" i="2"/>
  <c r="H98" i="2"/>
  <c r="H99" i="2"/>
  <c r="H101" i="2"/>
  <c r="H102" i="2"/>
  <c r="H103" i="2"/>
  <c r="H96" i="2"/>
  <c r="C97" i="2"/>
  <c r="C99" i="2"/>
  <c r="C101" i="2"/>
  <c r="C102" i="2"/>
  <c r="C103" i="2"/>
  <c r="C96" i="2"/>
  <c r="H88" i="2"/>
  <c r="H89" i="2"/>
  <c r="H90" i="2"/>
  <c r="H91" i="2"/>
  <c r="H92" i="2"/>
  <c r="H93" i="2"/>
  <c r="H94" i="2"/>
  <c r="H87" i="2"/>
  <c r="C88" i="2"/>
  <c r="C89" i="2"/>
  <c r="C90" i="2"/>
  <c r="C91" i="2"/>
  <c r="C92" i="2"/>
  <c r="C93" i="2"/>
  <c r="C94" i="2"/>
  <c r="C87" i="2"/>
  <c r="H78" i="2"/>
  <c r="H79" i="2"/>
  <c r="H80" i="2"/>
  <c r="H81" i="2"/>
  <c r="H82" i="2"/>
  <c r="H83" i="2"/>
  <c r="H84" i="2"/>
  <c r="H85" i="2"/>
  <c r="H77" i="2"/>
  <c r="C78" i="2"/>
  <c r="C80" i="2"/>
  <c r="C81" i="2"/>
  <c r="C82" i="2"/>
  <c r="C84" i="2"/>
  <c r="C85" i="2"/>
  <c r="C77" i="2"/>
  <c r="H67" i="2"/>
  <c r="H68" i="2"/>
  <c r="H69" i="2"/>
  <c r="H71" i="2"/>
  <c r="H72" i="2"/>
  <c r="H73" i="2"/>
  <c r="H74" i="2"/>
  <c r="H66" i="2"/>
  <c r="C67" i="2"/>
  <c r="C69" i="2"/>
  <c r="C71" i="2"/>
  <c r="C72" i="2"/>
  <c r="C73" i="2"/>
  <c r="C74" i="2"/>
  <c r="C66" i="2"/>
  <c r="H47" i="2"/>
  <c r="H48" i="2"/>
  <c r="H49" i="2"/>
  <c r="H50" i="2"/>
  <c r="H51" i="2"/>
  <c r="H52" i="2"/>
  <c r="H53" i="2"/>
  <c r="H46" i="2"/>
  <c r="C47" i="2"/>
  <c r="C48" i="2"/>
  <c r="C49" i="2"/>
  <c r="C50" i="2"/>
  <c r="C51" i="2"/>
  <c r="C52" i="2"/>
  <c r="C53" i="2"/>
  <c r="C46" i="2"/>
  <c r="H38" i="2"/>
  <c r="H40" i="2"/>
  <c r="H42" i="2"/>
  <c r="H43" i="2"/>
  <c r="H44" i="2"/>
  <c r="C38" i="2"/>
  <c r="C40" i="2"/>
  <c r="C42" i="2"/>
  <c r="C43" i="2"/>
  <c r="C44" i="2"/>
  <c r="H37" i="2"/>
  <c r="C37" i="2"/>
  <c r="H29" i="2"/>
  <c r="H30" i="2"/>
  <c r="H31" i="2"/>
  <c r="H32" i="2"/>
  <c r="H33" i="2"/>
  <c r="H34" i="2"/>
  <c r="H35" i="2"/>
  <c r="H28" i="2"/>
  <c r="C29" i="2"/>
  <c r="C30" i="2"/>
  <c r="C31" i="2"/>
  <c r="C32" i="2"/>
  <c r="C33" i="2"/>
  <c r="C34" i="2"/>
  <c r="C35" i="2"/>
  <c r="C28" i="2"/>
  <c r="H20" i="2"/>
  <c r="H21" i="2"/>
  <c r="H22" i="2"/>
  <c r="H23" i="2"/>
  <c r="H24" i="2"/>
  <c r="H25" i="2"/>
  <c r="H26" i="2"/>
  <c r="H19" i="2"/>
  <c r="C20" i="2"/>
  <c r="C21" i="2"/>
  <c r="C22" i="2"/>
  <c r="C23" i="2"/>
  <c r="C24" i="2"/>
  <c r="C25" i="2"/>
  <c r="C26" i="2"/>
  <c r="C19" i="2"/>
  <c r="H10" i="2"/>
  <c r="H11" i="2"/>
  <c r="H12" i="2"/>
  <c r="H14" i="2"/>
  <c r="H15" i="2"/>
  <c r="H16" i="2"/>
  <c r="H9" i="2"/>
  <c r="C10" i="2"/>
  <c r="C11" i="2"/>
  <c r="C12" i="2"/>
  <c r="C14" i="2"/>
  <c r="C15" i="2"/>
  <c r="C16" i="2"/>
  <c r="C9" i="2"/>
  <c r="H162" i="4"/>
  <c r="H163" i="4"/>
  <c r="H164" i="4"/>
  <c r="H165" i="4"/>
  <c r="H166" i="4"/>
  <c r="H167" i="4"/>
  <c r="H168" i="4"/>
  <c r="H169" i="4"/>
  <c r="H161" i="4"/>
  <c r="C162" i="4"/>
  <c r="C163" i="4"/>
  <c r="C164" i="4"/>
  <c r="C165" i="4"/>
  <c r="C166" i="4"/>
  <c r="C167" i="4"/>
  <c r="C168" i="4"/>
  <c r="C169" i="4"/>
  <c r="C161" i="4"/>
  <c r="H135" i="4"/>
  <c r="H136" i="4"/>
  <c r="H137" i="4"/>
  <c r="H138" i="4"/>
  <c r="H139" i="4"/>
  <c r="H140" i="4"/>
  <c r="H141" i="4"/>
  <c r="C135" i="4"/>
  <c r="C136" i="4"/>
  <c r="C137" i="4"/>
  <c r="C138" i="4"/>
  <c r="C139" i="4"/>
  <c r="C140" i="4"/>
  <c r="C141" i="4"/>
  <c r="L134" i="4"/>
  <c r="K134" i="4" s="1"/>
  <c r="J134" i="4" s="1"/>
  <c r="I134" i="4" s="1"/>
  <c r="H134" i="4" s="1"/>
  <c r="G134" i="4" s="1"/>
  <c r="F134" i="4" s="1"/>
  <c r="E134" i="4" s="1"/>
  <c r="D134" i="4" s="1"/>
  <c r="C134" i="4" s="1"/>
  <c r="H125" i="4" l="1"/>
  <c r="H126" i="4"/>
  <c r="H127" i="4"/>
  <c r="H129" i="4"/>
  <c r="H130" i="4"/>
  <c r="H131" i="4"/>
  <c r="H124" i="4"/>
  <c r="H106" i="4"/>
  <c r="H107" i="4"/>
  <c r="H108" i="4"/>
  <c r="H109" i="4"/>
  <c r="H110" i="4"/>
  <c r="H111" i="4"/>
  <c r="H112" i="4"/>
  <c r="H105" i="4"/>
  <c r="C106" i="4"/>
  <c r="C107" i="4"/>
  <c r="C108" i="4"/>
  <c r="C109" i="4"/>
  <c r="C110" i="4"/>
  <c r="C111" i="4"/>
  <c r="C112" i="4"/>
  <c r="C105" i="4"/>
  <c r="H96" i="4"/>
  <c r="H97" i="4"/>
  <c r="H98" i="4"/>
  <c r="H99" i="4"/>
  <c r="H100" i="4"/>
  <c r="H101" i="4"/>
  <c r="H102" i="4"/>
  <c r="H103" i="4"/>
  <c r="C103" i="4"/>
  <c r="C96" i="4"/>
  <c r="C97" i="4"/>
  <c r="C98" i="4"/>
  <c r="C99" i="4"/>
  <c r="C100" i="4"/>
  <c r="C101" i="4"/>
  <c r="C102" i="4"/>
  <c r="H95" i="4"/>
  <c r="C95" i="4"/>
  <c r="H78" i="4"/>
  <c r="H79" i="4"/>
  <c r="H80" i="4"/>
  <c r="H81" i="4"/>
  <c r="H82" i="4"/>
  <c r="H83" i="4"/>
  <c r="H84" i="4"/>
  <c r="H77" i="4"/>
  <c r="C78" i="4"/>
  <c r="C79" i="4"/>
  <c r="C80" i="4"/>
  <c r="C81" i="4"/>
  <c r="C82" i="4"/>
  <c r="C83" i="4"/>
  <c r="C84" i="4"/>
  <c r="C77" i="4"/>
  <c r="H48" i="4"/>
  <c r="H49" i="4"/>
  <c r="H50" i="4"/>
  <c r="H51" i="4"/>
  <c r="H52" i="4"/>
  <c r="H53" i="4"/>
  <c r="H54" i="4"/>
  <c r="H47" i="4"/>
  <c r="C48" i="4"/>
  <c r="C49" i="4"/>
  <c r="C50" i="4"/>
  <c r="C51" i="4"/>
  <c r="C52" i="4"/>
  <c r="C53" i="4"/>
  <c r="C54" i="4"/>
  <c r="C47" i="4"/>
  <c r="H38" i="4"/>
  <c r="H39" i="4"/>
  <c r="H40" i="4"/>
  <c r="H41" i="4"/>
  <c r="H42" i="4"/>
  <c r="H43" i="4"/>
  <c r="H44" i="4"/>
  <c r="H45" i="4"/>
  <c r="H37" i="4"/>
  <c r="C38" i="4"/>
  <c r="C39" i="4"/>
  <c r="C40" i="4"/>
  <c r="C41" i="4"/>
  <c r="C42" i="4"/>
  <c r="C43" i="4"/>
  <c r="C44" i="4"/>
  <c r="C45" i="4"/>
  <c r="C37" i="4"/>
  <c r="H68" i="4"/>
  <c r="H69" i="4"/>
  <c r="H70" i="4"/>
  <c r="H72" i="4"/>
  <c r="H73" i="4"/>
  <c r="H74" i="4"/>
  <c r="H67" i="4"/>
  <c r="C68" i="4"/>
  <c r="C69" i="4"/>
  <c r="C70" i="4"/>
  <c r="C72" i="4"/>
  <c r="C73" i="4"/>
  <c r="C74" i="4"/>
  <c r="C67" i="4"/>
  <c r="H20" i="4"/>
  <c r="H21" i="4"/>
  <c r="H22" i="4"/>
  <c r="H23" i="4"/>
  <c r="H24" i="4"/>
  <c r="H25" i="4"/>
  <c r="H26" i="4"/>
  <c r="H19" i="4"/>
  <c r="C20" i="4"/>
  <c r="C21" i="4"/>
  <c r="C22" i="4"/>
  <c r="C23" i="4"/>
  <c r="C24" i="4"/>
  <c r="C25" i="4"/>
  <c r="C26" i="4"/>
  <c r="C19" i="4"/>
  <c r="H10" i="4"/>
  <c r="H11" i="4"/>
  <c r="H12" i="4"/>
  <c r="H14" i="4"/>
  <c r="H15" i="4"/>
  <c r="H16" i="4"/>
  <c r="H9" i="4"/>
  <c r="C10" i="4"/>
  <c r="C11" i="4"/>
  <c r="C12" i="4"/>
  <c r="C14" i="4"/>
  <c r="C15" i="4"/>
  <c r="C16" i="4"/>
  <c r="C9" i="4"/>
  <c r="H20" i="3"/>
  <c r="H21" i="3"/>
  <c r="H22" i="3"/>
  <c r="H23" i="3"/>
  <c r="H24" i="3"/>
  <c r="H25" i="3"/>
  <c r="H26" i="3"/>
  <c r="H27" i="3"/>
  <c r="H19" i="3"/>
  <c r="C20" i="3"/>
  <c r="C21" i="3"/>
  <c r="C22" i="3"/>
  <c r="C23" i="3"/>
  <c r="C24" i="3"/>
  <c r="C25" i="3"/>
  <c r="C26" i="3"/>
  <c r="C27" i="3"/>
  <c r="C19" i="3"/>
  <c r="H10" i="3"/>
  <c r="H11" i="3"/>
  <c r="H12" i="3"/>
  <c r="H13" i="3"/>
  <c r="H14" i="3"/>
  <c r="H15" i="3"/>
  <c r="H16" i="3"/>
  <c r="H9" i="3"/>
  <c r="C10" i="3"/>
  <c r="C11" i="3"/>
  <c r="C12" i="3"/>
  <c r="C14" i="3"/>
  <c r="C15" i="3"/>
  <c r="C16" i="3"/>
  <c r="C9" i="3"/>
  <c r="H170" i="3"/>
  <c r="H171" i="3"/>
  <c r="H172" i="3"/>
  <c r="H174" i="3"/>
  <c r="H175" i="3"/>
  <c r="H176" i="3"/>
  <c r="H177" i="3"/>
  <c r="H178" i="3"/>
  <c r="H169" i="3"/>
  <c r="C170" i="3"/>
  <c r="C171" i="3"/>
  <c r="C172" i="3"/>
  <c r="C174" i="3"/>
  <c r="C175" i="3"/>
  <c r="C176" i="3"/>
  <c r="C177" i="3"/>
  <c r="C178" i="3"/>
  <c r="C169" i="3"/>
  <c r="H159" i="3"/>
  <c r="H160" i="3"/>
  <c r="H161" i="3"/>
  <c r="H163" i="3"/>
  <c r="H164" i="3"/>
  <c r="H165" i="3"/>
  <c r="H166" i="3"/>
  <c r="H167" i="3"/>
  <c r="H158" i="3"/>
  <c r="C159" i="3"/>
  <c r="C161" i="3"/>
  <c r="C163" i="3"/>
  <c r="C164" i="3"/>
  <c r="C165" i="3"/>
  <c r="C166" i="3"/>
  <c r="C167" i="3"/>
  <c r="C158" i="3"/>
  <c r="H150" i="3"/>
  <c r="H151" i="3"/>
  <c r="H152" i="3"/>
  <c r="H153" i="3"/>
  <c r="H154" i="3"/>
  <c r="H155" i="3"/>
  <c r="H156" i="3"/>
  <c r="C150" i="3"/>
  <c r="C151" i="3"/>
  <c r="C152" i="3"/>
  <c r="C153" i="3"/>
  <c r="C155" i="3"/>
  <c r="C156" i="3"/>
  <c r="H140" i="3"/>
  <c r="H141" i="3"/>
  <c r="H142" i="3"/>
  <c r="H143" i="3"/>
  <c r="H144" i="3"/>
  <c r="H145" i="3"/>
  <c r="H146" i="3"/>
  <c r="H147" i="3"/>
  <c r="C140" i="3"/>
  <c r="C141" i="3"/>
  <c r="C142" i="3"/>
  <c r="C144" i="3"/>
  <c r="C145" i="3"/>
  <c r="C146" i="3"/>
  <c r="C147" i="3"/>
  <c r="H130" i="3"/>
  <c r="H131" i="3"/>
  <c r="H132" i="3"/>
  <c r="H133" i="3"/>
  <c r="H134" i="3"/>
  <c r="H135" i="3"/>
  <c r="H136" i="3"/>
  <c r="H129" i="3"/>
  <c r="C130" i="3"/>
  <c r="C131" i="3"/>
  <c r="C132" i="3"/>
  <c r="C133" i="3"/>
  <c r="C134" i="3"/>
  <c r="C135" i="3"/>
  <c r="C136" i="3"/>
  <c r="C129" i="3"/>
  <c r="H110" i="3"/>
  <c r="H111" i="3"/>
  <c r="H112" i="3"/>
  <c r="H113" i="3"/>
  <c r="H114" i="3"/>
  <c r="H115" i="3"/>
  <c r="H116" i="3"/>
  <c r="H117" i="3"/>
  <c r="H109" i="3"/>
  <c r="C110" i="3"/>
  <c r="C111" i="3"/>
  <c r="C112" i="3"/>
  <c r="C113" i="3"/>
  <c r="C114" i="3"/>
  <c r="C115" i="3"/>
  <c r="C116" i="3"/>
  <c r="C117" i="3"/>
  <c r="C109" i="3"/>
  <c r="H149" i="3"/>
  <c r="C149" i="3"/>
  <c r="H139" i="3"/>
  <c r="C139" i="3"/>
  <c r="H100" i="3"/>
  <c r="H101" i="3"/>
  <c r="H102" i="3"/>
  <c r="H103" i="3"/>
  <c r="H104" i="3"/>
  <c r="H105" i="3"/>
  <c r="H106" i="3"/>
  <c r="H107" i="3"/>
  <c r="H99" i="3"/>
  <c r="C100" i="3"/>
  <c r="C102" i="3"/>
  <c r="C103" i="3"/>
  <c r="C104" i="3"/>
  <c r="C105" i="3"/>
  <c r="C106" i="3"/>
  <c r="C107" i="3"/>
  <c r="C99" i="3"/>
  <c r="H91" i="3"/>
  <c r="H92" i="3"/>
  <c r="H93" i="3"/>
  <c r="H95" i="3"/>
  <c r="H96" i="3"/>
  <c r="H97" i="3"/>
  <c r="H90" i="3"/>
  <c r="C91" i="3"/>
  <c r="C93" i="3"/>
  <c r="C95" i="3"/>
  <c r="C96" i="3"/>
  <c r="C97" i="3"/>
  <c r="C90" i="3"/>
  <c r="H80" i="3"/>
  <c r="H81" i="3"/>
  <c r="H82" i="3"/>
  <c r="H83" i="3"/>
  <c r="H84" i="3"/>
  <c r="H85" i="3"/>
  <c r="H86" i="3"/>
  <c r="H87" i="3"/>
  <c r="H88" i="3"/>
  <c r="H79" i="3"/>
  <c r="C80" i="3"/>
  <c r="C81" i="3"/>
  <c r="C82" i="3"/>
  <c r="C83" i="3"/>
  <c r="C84" i="3"/>
  <c r="C85" i="3"/>
  <c r="C86" i="3"/>
  <c r="C87" i="3"/>
  <c r="C88" i="3"/>
  <c r="C79" i="3"/>
  <c r="H70" i="3"/>
  <c r="H71" i="3"/>
  <c r="H72" i="3"/>
  <c r="H73" i="3"/>
  <c r="H74" i="3"/>
  <c r="H75" i="3"/>
  <c r="H76" i="3"/>
  <c r="H69" i="3"/>
  <c r="C70" i="3"/>
  <c r="C72" i="3"/>
  <c r="C73" i="3"/>
  <c r="C74" i="3"/>
  <c r="C75" i="3"/>
  <c r="C76" i="3"/>
  <c r="C69" i="3"/>
  <c r="H49" i="3"/>
  <c r="H50" i="3"/>
  <c r="H51" i="3"/>
  <c r="H53" i="3"/>
  <c r="H54" i="3"/>
  <c r="H55" i="3"/>
  <c r="H56" i="3"/>
  <c r="H48" i="3"/>
  <c r="C49" i="3"/>
  <c r="C50" i="3"/>
  <c r="C51" i="3"/>
  <c r="C53" i="3"/>
  <c r="C54" i="3"/>
  <c r="C55" i="3"/>
  <c r="C56" i="3"/>
  <c r="C48" i="3"/>
  <c r="H39" i="3"/>
  <c r="H41" i="3"/>
  <c r="H42" i="3"/>
  <c r="H43" i="3"/>
  <c r="H44" i="3"/>
  <c r="H45" i="3"/>
  <c r="H46" i="3"/>
  <c r="H38" i="3"/>
  <c r="C39" i="3"/>
  <c r="C41" i="3"/>
  <c r="C42" i="3"/>
  <c r="C43" i="3"/>
  <c r="C44" i="3"/>
  <c r="C45" i="3"/>
  <c r="C46" i="3"/>
  <c r="C38" i="3"/>
  <c r="H30" i="3"/>
  <c r="H31" i="3"/>
  <c r="H32" i="3"/>
  <c r="H33" i="3"/>
  <c r="H34" i="3"/>
  <c r="H35" i="3"/>
  <c r="H36" i="3"/>
  <c r="C30" i="3"/>
  <c r="C31" i="3"/>
  <c r="C32" i="3"/>
  <c r="C33" i="3"/>
  <c r="C34" i="3"/>
  <c r="C35" i="3"/>
  <c r="C36" i="3"/>
  <c r="H29" i="3"/>
  <c r="C29" i="3"/>
  <c r="M24" i="3" l="1"/>
  <c r="O24" i="3"/>
  <c r="N24" i="3"/>
  <c r="M34" i="3"/>
  <c r="P35" i="3"/>
  <c r="O35" i="3"/>
  <c r="O19" i="2"/>
  <c r="N19" i="2"/>
  <c r="M19" i="2"/>
  <c r="N21" i="2"/>
  <c r="M21" i="2"/>
  <c r="C125" i="4" l="1"/>
  <c r="C126" i="4"/>
  <c r="C124" i="4"/>
  <c r="C129" i="4"/>
  <c r="C130" i="4"/>
  <c r="C131" i="4"/>
  <c r="C127" i="4"/>
  <c r="E154" i="3" l="1"/>
  <c r="C154" i="3" s="1"/>
  <c r="D151" i="2" l="1"/>
  <c r="E151" i="2"/>
  <c r="G151" i="2"/>
  <c r="G83" i="2"/>
  <c r="C83" i="2" s="1"/>
  <c r="C151" i="2" l="1"/>
  <c r="J128" i="4"/>
  <c r="I128" i="4"/>
  <c r="E128" i="4"/>
  <c r="D128" i="4"/>
  <c r="J71" i="4"/>
  <c r="I71" i="4"/>
  <c r="D71" i="4"/>
  <c r="C71" i="4" s="1"/>
  <c r="L13" i="4"/>
  <c r="J13" i="4"/>
  <c r="I13" i="4"/>
  <c r="E13" i="4"/>
  <c r="D13" i="4"/>
  <c r="C13" i="4" s="1"/>
  <c r="J173" i="3"/>
  <c r="I173" i="3"/>
  <c r="E173" i="3"/>
  <c r="D173" i="3"/>
  <c r="C173" i="3" s="1"/>
  <c r="J162" i="3"/>
  <c r="I162" i="3"/>
  <c r="E162" i="3"/>
  <c r="D162" i="3"/>
  <c r="E143" i="3"/>
  <c r="D143" i="3"/>
  <c r="J94" i="3"/>
  <c r="I94" i="3"/>
  <c r="H94" i="3" s="1"/>
  <c r="E94" i="3"/>
  <c r="D94" i="3"/>
  <c r="J52" i="3"/>
  <c r="I52" i="3"/>
  <c r="H52" i="3" s="1"/>
  <c r="E52" i="3"/>
  <c r="D52" i="3"/>
  <c r="E13" i="3"/>
  <c r="D13" i="3"/>
  <c r="E167" i="2"/>
  <c r="D167" i="2"/>
  <c r="I158" i="2"/>
  <c r="H158" i="2" s="1"/>
  <c r="D158" i="2"/>
  <c r="C158" i="2" s="1"/>
  <c r="J128" i="2"/>
  <c r="I128" i="2"/>
  <c r="E128" i="2"/>
  <c r="D128" i="2"/>
  <c r="C128" i="2" s="1"/>
  <c r="E109" i="2"/>
  <c r="D109" i="2"/>
  <c r="I100" i="2"/>
  <c r="H100" i="2" s="1"/>
  <c r="D100" i="2"/>
  <c r="C100" i="2" s="1"/>
  <c r="J70" i="2"/>
  <c r="I70" i="2"/>
  <c r="E70" i="2"/>
  <c r="D70" i="2"/>
  <c r="C70" i="2" s="1"/>
  <c r="I41" i="2"/>
  <c r="H41" i="2" s="1"/>
  <c r="D41" i="2"/>
  <c r="C41" i="2" s="1"/>
  <c r="J13" i="2"/>
  <c r="I13" i="2"/>
  <c r="H13" i="2" s="1"/>
  <c r="E13" i="2"/>
  <c r="E8" i="2" s="1"/>
  <c r="D13" i="2"/>
  <c r="H70" i="2" l="1"/>
  <c r="C167" i="2"/>
  <c r="C143" i="3"/>
  <c r="H13" i="4"/>
  <c r="C13" i="3"/>
  <c r="C162" i="3"/>
  <c r="C13" i="2"/>
  <c r="C109" i="2"/>
  <c r="C52" i="3"/>
  <c r="H162" i="3"/>
  <c r="H71" i="4"/>
  <c r="H128" i="2"/>
  <c r="C94" i="3"/>
  <c r="H173" i="3"/>
  <c r="H128" i="4"/>
  <c r="C128" i="4"/>
  <c r="D8" i="2"/>
  <c r="C8" i="2"/>
  <c r="E168" i="2" l="1"/>
  <c r="C168" i="2" s="1"/>
  <c r="E160" i="3" l="1"/>
  <c r="D160" i="3"/>
  <c r="C160" i="3" s="1"/>
  <c r="E101" i="3"/>
  <c r="D101" i="3"/>
  <c r="C101" i="3" s="1"/>
  <c r="E92" i="3"/>
  <c r="D92" i="3"/>
  <c r="C92" i="3" s="1"/>
  <c r="D71" i="3"/>
  <c r="E71" i="3"/>
  <c r="I40" i="3"/>
  <c r="H40" i="3" s="1"/>
  <c r="E40" i="3"/>
  <c r="D40" i="3"/>
  <c r="C40" i="3" s="1"/>
  <c r="I156" i="2"/>
  <c r="H156" i="2" s="1"/>
  <c r="E156" i="2"/>
  <c r="D156" i="2"/>
  <c r="C156" i="2" s="1"/>
  <c r="E79" i="2"/>
  <c r="C79" i="2" s="1"/>
  <c r="E68" i="2"/>
  <c r="D68" i="2"/>
  <c r="C68" i="2" s="1"/>
  <c r="J39" i="2"/>
  <c r="I39" i="2"/>
  <c r="H39" i="2" s="1"/>
  <c r="E39" i="2"/>
  <c r="E98" i="2" s="1"/>
  <c r="D39" i="2"/>
  <c r="D98" i="2" l="1"/>
  <c r="C98" i="2" s="1"/>
  <c r="C39" i="2"/>
  <c r="C71" i="3"/>
  <c r="A3" i="4"/>
  <c r="F8" i="2" l="1"/>
  <c r="G8" i="2"/>
  <c r="H8" i="2"/>
  <c r="I8" i="2"/>
  <c r="J8" i="2"/>
  <c r="K8" i="2"/>
  <c r="L8" i="2"/>
  <c r="D168" i="3" l="1"/>
  <c r="E168" i="3"/>
  <c r="F168" i="3"/>
  <c r="G168" i="3"/>
  <c r="H168" i="3"/>
  <c r="I168" i="3"/>
  <c r="J168" i="3"/>
  <c r="K168" i="3"/>
  <c r="L168" i="3"/>
  <c r="C168" i="3"/>
  <c r="D157" i="3"/>
  <c r="E157" i="3"/>
  <c r="F157" i="3"/>
  <c r="G157" i="3"/>
  <c r="I157" i="3"/>
  <c r="J157" i="3"/>
  <c r="K157" i="3"/>
  <c r="L157" i="3"/>
  <c r="C157" i="3"/>
  <c r="D138" i="3"/>
  <c r="E138" i="3"/>
  <c r="F138" i="3"/>
  <c r="G138" i="3"/>
  <c r="H138" i="3"/>
  <c r="I138" i="3"/>
  <c r="J138" i="3"/>
  <c r="K138" i="3"/>
  <c r="L138" i="3"/>
  <c r="C138" i="3"/>
  <c r="D108" i="3"/>
  <c r="E108" i="3"/>
  <c r="F108" i="3"/>
  <c r="G108" i="3"/>
  <c r="H108" i="3"/>
  <c r="I108" i="3"/>
  <c r="J108" i="3"/>
  <c r="K108" i="3"/>
  <c r="L108" i="3"/>
  <c r="C108" i="3"/>
  <c r="D98" i="3"/>
  <c r="E98" i="3"/>
  <c r="F98" i="3"/>
  <c r="G98" i="3"/>
  <c r="H98" i="3"/>
  <c r="I98" i="3"/>
  <c r="J98" i="3"/>
  <c r="K98" i="3"/>
  <c r="L98" i="3"/>
  <c r="C98" i="3"/>
  <c r="D47" i="3"/>
  <c r="E47" i="3"/>
  <c r="F47" i="3"/>
  <c r="G47" i="3"/>
  <c r="H47" i="3"/>
  <c r="I47" i="3"/>
  <c r="J47" i="3"/>
  <c r="K47" i="3"/>
  <c r="L47" i="3"/>
  <c r="C47" i="3"/>
  <c r="D37" i="3"/>
  <c r="E37" i="3"/>
  <c r="F37" i="3"/>
  <c r="G37" i="3"/>
  <c r="H37" i="3"/>
  <c r="I37" i="3"/>
  <c r="J37" i="3"/>
  <c r="K37" i="3"/>
  <c r="L37" i="3"/>
  <c r="C37" i="3"/>
  <c r="D18" i="3"/>
  <c r="E18" i="3"/>
  <c r="F18" i="3"/>
  <c r="G18" i="3"/>
  <c r="H18" i="3"/>
  <c r="I18" i="3"/>
  <c r="J18" i="3"/>
  <c r="K18" i="3"/>
  <c r="L18" i="3"/>
  <c r="C18" i="3"/>
  <c r="H157" i="3" l="1"/>
  <c r="D170" i="4"/>
  <c r="E170" i="4"/>
  <c r="F170" i="4"/>
  <c r="G170" i="4"/>
  <c r="H170" i="4"/>
  <c r="I170" i="4"/>
  <c r="J170" i="4"/>
  <c r="K170" i="4"/>
  <c r="L170" i="4"/>
  <c r="C170" i="4"/>
  <c r="D160" i="4"/>
  <c r="E160" i="4"/>
  <c r="F160" i="4"/>
  <c r="G160" i="4"/>
  <c r="H160" i="4"/>
  <c r="I160" i="4"/>
  <c r="J160" i="4"/>
  <c r="K160" i="4"/>
  <c r="L160" i="4"/>
  <c r="C160" i="4"/>
  <c r="D94" i="4"/>
  <c r="E94" i="4"/>
  <c r="F94" i="4"/>
  <c r="G94" i="4"/>
  <c r="H94" i="4"/>
  <c r="I94" i="4"/>
  <c r="J94" i="4"/>
  <c r="K94" i="4"/>
  <c r="L94" i="4"/>
  <c r="C94" i="4"/>
  <c r="D36" i="4"/>
  <c r="E36" i="4"/>
  <c r="F36" i="4"/>
  <c r="G36" i="4"/>
  <c r="H36" i="4"/>
  <c r="I36" i="4"/>
  <c r="J36" i="4"/>
  <c r="K36" i="4"/>
  <c r="L36" i="4"/>
  <c r="C36" i="4"/>
  <c r="D78" i="3"/>
  <c r="E78" i="3"/>
  <c r="F78" i="3"/>
  <c r="G78" i="3"/>
  <c r="H78" i="3"/>
  <c r="I78" i="3"/>
  <c r="J78" i="3"/>
  <c r="K78" i="3"/>
  <c r="L78" i="3"/>
  <c r="C78" i="3"/>
  <c r="D134" i="2"/>
  <c r="E134" i="2"/>
  <c r="F134" i="2"/>
  <c r="G134" i="2"/>
  <c r="H134" i="2"/>
  <c r="I134" i="2"/>
  <c r="J134" i="2"/>
  <c r="K134" i="2"/>
  <c r="L134" i="2"/>
  <c r="C134" i="2"/>
  <c r="D123" i="2"/>
  <c r="E123" i="2"/>
  <c r="F123" i="2"/>
  <c r="G123" i="2"/>
  <c r="H123" i="2"/>
  <c r="I123" i="2"/>
  <c r="J123" i="2"/>
  <c r="K123" i="2"/>
  <c r="L123" i="2"/>
  <c r="C123" i="2"/>
  <c r="D76" i="2"/>
  <c r="E76" i="2"/>
  <c r="F76" i="2"/>
  <c r="G76" i="2"/>
  <c r="H76" i="2"/>
  <c r="I76" i="2"/>
  <c r="J76" i="2"/>
  <c r="K76" i="2"/>
  <c r="L76" i="2"/>
  <c r="C76" i="2"/>
  <c r="D65" i="2"/>
  <c r="E65" i="2"/>
  <c r="F65" i="2"/>
  <c r="G65" i="2"/>
  <c r="H65" i="2"/>
  <c r="I65" i="2"/>
  <c r="J65" i="2"/>
  <c r="K65" i="2"/>
  <c r="L65" i="2"/>
  <c r="C65" i="2"/>
  <c r="D27" i="4"/>
  <c r="E27" i="4"/>
  <c r="F27" i="4"/>
  <c r="G27" i="4"/>
  <c r="H27" i="4"/>
  <c r="I27" i="4"/>
  <c r="J27" i="4"/>
  <c r="K27" i="4"/>
  <c r="L27" i="4"/>
  <c r="C27" i="4"/>
  <c r="D18" i="4"/>
  <c r="E18" i="4"/>
  <c r="F18" i="4"/>
  <c r="G18" i="4"/>
  <c r="H18" i="4"/>
  <c r="I18" i="4"/>
  <c r="J18" i="4"/>
  <c r="J17" i="4" s="1"/>
  <c r="K18" i="4"/>
  <c r="L18" i="4"/>
  <c r="C18" i="4"/>
  <c r="D85" i="4"/>
  <c r="E85" i="4"/>
  <c r="F85" i="4"/>
  <c r="G85" i="4"/>
  <c r="H85" i="4"/>
  <c r="I85" i="4"/>
  <c r="J85" i="4"/>
  <c r="K85" i="4"/>
  <c r="L85" i="4"/>
  <c r="C85" i="4"/>
  <c r="D76" i="4"/>
  <c r="E76" i="4"/>
  <c r="F76" i="4"/>
  <c r="G76" i="4"/>
  <c r="H76" i="4"/>
  <c r="I76" i="4"/>
  <c r="J76" i="4"/>
  <c r="K76" i="4"/>
  <c r="L76" i="4"/>
  <c r="C76" i="4"/>
  <c r="D133" i="4"/>
  <c r="D132" i="4" s="1"/>
  <c r="E133" i="4"/>
  <c r="F133" i="4"/>
  <c r="G133" i="4"/>
  <c r="H133" i="4"/>
  <c r="I133" i="4"/>
  <c r="J133" i="4"/>
  <c r="K133" i="4"/>
  <c r="L133" i="4"/>
  <c r="C133" i="4"/>
  <c r="D142" i="4"/>
  <c r="E142" i="4"/>
  <c r="F142" i="4"/>
  <c r="G142" i="4"/>
  <c r="H142" i="4"/>
  <c r="I142" i="4"/>
  <c r="J142" i="4"/>
  <c r="K142" i="4"/>
  <c r="L142" i="4"/>
  <c r="C142" i="4"/>
  <c r="C132" i="4" l="1"/>
  <c r="L132" i="4"/>
  <c r="F17" i="4"/>
  <c r="F75" i="4"/>
  <c r="J75" i="4"/>
  <c r="J132" i="4"/>
  <c r="F132" i="4"/>
  <c r="G132" i="4"/>
  <c r="K75" i="4"/>
  <c r="G75" i="4"/>
  <c r="K17" i="4"/>
  <c r="G17" i="4"/>
  <c r="K132" i="4"/>
  <c r="C75" i="4"/>
  <c r="I75" i="4"/>
  <c r="E75" i="4"/>
  <c r="C17" i="4"/>
  <c r="I17" i="4"/>
  <c r="E17" i="4"/>
  <c r="H132" i="4"/>
  <c r="L75" i="4"/>
  <c r="H75" i="4"/>
  <c r="D75" i="4"/>
  <c r="L17" i="4"/>
  <c r="H17" i="4"/>
  <c r="D17" i="4"/>
  <c r="I132" i="4"/>
  <c r="E132" i="4"/>
  <c r="D171" i="2"/>
  <c r="E171" i="2"/>
  <c r="F171" i="2"/>
  <c r="G171" i="2"/>
  <c r="H171" i="2"/>
  <c r="I171" i="2"/>
  <c r="J171" i="2"/>
  <c r="K171" i="2"/>
  <c r="L171" i="2"/>
  <c r="C171" i="2"/>
  <c r="D162" i="2"/>
  <c r="E162" i="2"/>
  <c r="F162" i="2"/>
  <c r="G162" i="2"/>
  <c r="H162" i="2"/>
  <c r="I162" i="2"/>
  <c r="J162" i="2"/>
  <c r="K162" i="2"/>
  <c r="L162" i="2"/>
  <c r="C162" i="2"/>
  <c r="D153" i="2"/>
  <c r="E153" i="2"/>
  <c r="F153" i="2"/>
  <c r="G153" i="2"/>
  <c r="H153" i="2"/>
  <c r="I153" i="2"/>
  <c r="J153" i="2"/>
  <c r="K153" i="2"/>
  <c r="L153" i="2"/>
  <c r="C153" i="2"/>
  <c r="D144" i="2"/>
  <c r="E144" i="2"/>
  <c r="F144" i="2"/>
  <c r="F133" i="2" s="1"/>
  <c r="G144" i="2"/>
  <c r="H144" i="2"/>
  <c r="I144" i="2"/>
  <c r="J144" i="2"/>
  <c r="J133" i="2" s="1"/>
  <c r="K144" i="2"/>
  <c r="L144" i="2"/>
  <c r="C144" i="2"/>
  <c r="D113" i="2"/>
  <c r="E113" i="2"/>
  <c r="F113" i="2"/>
  <c r="G113" i="2"/>
  <c r="H113" i="2"/>
  <c r="I113" i="2"/>
  <c r="J113" i="2"/>
  <c r="K113" i="2"/>
  <c r="L113" i="2"/>
  <c r="C113" i="2"/>
  <c r="D104" i="2"/>
  <c r="E104" i="2"/>
  <c r="F104" i="2"/>
  <c r="G104" i="2"/>
  <c r="H104" i="2"/>
  <c r="I104" i="2"/>
  <c r="J104" i="2"/>
  <c r="K104" i="2"/>
  <c r="L104" i="2"/>
  <c r="C104" i="2"/>
  <c r="D95" i="2"/>
  <c r="E95" i="2"/>
  <c r="F95" i="2"/>
  <c r="G95" i="2"/>
  <c r="H95" i="2"/>
  <c r="I95" i="2"/>
  <c r="J95" i="2"/>
  <c r="K95" i="2"/>
  <c r="L95" i="2"/>
  <c r="C95" i="2"/>
  <c r="D86" i="2"/>
  <c r="E86" i="2"/>
  <c r="F86" i="2"/>
  <c r="F75" i="2" s="1"/>
  <c r="G86" i="2"/>
  <c r="G75" i="2" s="1"/>
  <c r="H86" i="2"/>
  <c r="I86" i="2"/>
  <c r="J86" i="2"/>
  <c r="K86" i="2"/>
  <c r="K75" i="2" s="1"/>
  <c r="L86" i="2"/>
  <c r="C86" i="2"/>
  <c r="D54" i="2"/>
  <c r="E54" i="2"/>
  <c r="F54" i="2"/>
  <c r="G54" i="2"/>
  <c r="H54" i="2"/>
  <c r="I54" i="2"/>
  <c r="J54" i="2"/>
  <c r="K54" i="2"/>
  <c r="L54" i="2"/>
  <c r="C54" i="2"/>
  <c r="D45" i="2"/>
  <c r="E45" i="2"/>
  <c r="F45" i="2"/>
  <c r="G45" i="2"/>
  <c r="H45" i="2"/>
  <c r="I45" i="2"/>
  <c r="J45" i="2"/>
  <c r="K45" i="2"/>
  <c r="L45" i="2"/>
  <c r="C45" i="2"/>
  <c r="D36" i="2"/>
  <c r="E36" i="2"/>
  <c r="F36" i="2"/>
  <c r="G36" i="2"/>
  <c r="H36" i="2"/>
  <c r="I36" i="2"/>
  <c r="J36" i="2"/>
  <c r="K36" i="2"/>
  <c r="L36" i="2"/>
  <c r="C36" i="2"/>
  <c r="D27" i="2"/>
  <c r="E27" i="2"/>
  <c r="F27" i="2"/>
  <c r="G27" i="2"/>
  <c r="H27" i="2"/>
  <c r="I27" i="2"/>
  <c r="J27" i="2"/>
  <c r="K27" i="2"/>
  <c r="L27" i="2"/>
  <c r="C27" i="2"/>
  <c r="D18" i="2"/>
  <c r="E18" i="2"/>
  <c r="F18" i="2"/>
  <c r="G18" i="2"/>
  <c r="H18" i="2"/>
  <c r="I18" i="2"/>
  <c r="J18" i="2"/>
  <c r="K18" i="2"/>
  <c r="L18" i="2"/>
  <c r="C18" i="2"/>
  <c r="D179" i="3"/>
  <c r="E179" i="3"/>
  <c r="F179" i="3"/>
  <c r="G179" i="3"/>
  <c r="H179" i="3"/>
  <c r="I179" i="3"/>
  <c r="J179" i="3"/>
  <c r="K179" i="3"/>
  <c r="L179" i="3"/>
  <c r="C179" i="3"/>
  <c r="D148" i="3"/>
  <c r="E148" i="3"/>
  <c r="F148" i="3"/>
  <c r="G148" i="3"/>
  <c r="H148" i="3"/>
  <c r="I148" i="3"/>
  <c r="J148" i="3"/>
  <c r="K148" i="3"/>
  <c r="L148" i="3"/>
  <c r="C148" i="3"/>
  <c r="D128" i="3"/>
  <c r="E128" i="3"/>
  <c r="F128" i="3"/>
  <c r="G128" i="3"/>
  <c r="H128" i="3"/>
  <c r="I128" i="3"/>
  <c r="J128" i="3"/>
  <c r="K128" i="3"/>
  <c r="L128" i="3"/>
  <c r="C128" i="3"/>
  <c r="D118" i="3"/>
  <c r="E118" i="3"/>
  <c r="F118" i="3"/>
  <c r="G118" i="3"/>
  <c r="H118" i="3"/>
  <c r="I118" i="3"/>
  <c r="J118" i="3"/>
  <c r="K118" i="3"/>
  <c r="L118" i="3"/>
  <c r="C118" i="3"/>
  <c r="D89" i="3"/>
  <c r="E89" i="3"/>
  <c r="F89" i="3"/>
  <c r="G89" i="3"/>
  <c r="G77" i="3" s="1"/>
  <c r="H89" i="3"/>
  <c r="I89" i="3"/>
  <c r="J89" i="3"/>
  <c r="K89" i="3"/>
  <c r="K77" i="3" s="1"/>
  <c r="L89" i="3"/>
  <c r="L77" i="3" s="1"/>
  <c r="C89" i="3"/>
  <c r="D68" i="3"/>
  <c r="E68" i="3"/>
  <c r="F68" i="3"/>
  <c r="G68" i="3"/>
  <c r="H68" i="3"/>
  <c r="I68" i="3"/>
  <c r="J68" i="3"/>
  <c r="K68" i="3"/>
  <c r="L68" i="3"/>
  <c r="C68" i="3"/>
  <c r="D57" i="3"/>
  <c r="E57" i="3"/>
  <c r="F57" i="3"/>
  <c r="G57" i="3"/>
  <c r="H57" i="3"/>
  <c r="I57" i="3"/>
  <c r="J57" i="3"/>
  <c r="K57" i="3"/>
  <c r="L57" i="3"/>
  <c r="C57" i="3"/>
  <c r="D28" i="3"/>
  <c r="E28" i="3"/>
  <c r="F28" i="3"/>
  <c r="G28" i="3"/>
  <c r="H28" i="3"/>
  <c r="I28" i="3"/>
  <c r="J28" i="3"/>
  <c r="K28" i="3"/>
  <c r="L28" i="3"/>
  <c r="C28" i="3"/>
  <c r="D8" i="3"/>
  <c r="E8" i="3"/>
  <c r="F8" i="3"/>
  <c r="G8" i="3"/>
  <c r="H8" i="3"/>
  <c r="I8" i="3"/>
  <c r="J8" i="3"/>
  <c r="K8" i="3"/>
  <c r="L8" i="3"/>
  <c r="C8" i="3"/>
  <c r="D123" i="4"/>
  <c r="E123" i="4"/>
  <c r="F123" i="4"/>
  <c r="G123" i="4"/>
  <c r="H123" i="4"/>
  <c r="I123" i="4"/>
  <c r="J123" i="4"/>
  <c r="K123" i="4"/>
  <c r="L123" i="4"/>
  <c r="C123" i="4"/>
  <c r="D113" i="4"/>
  <c r="E113" i="4"/>
  <c r="F113" i="4"/>
  <c r="G113" i="4"/>
  <c r="H113" i="4"/>
  <c r="I113" i="4"/>
  <c r="J113" i="4"/>
  <c r="K113" i="4"/>
  <c r="L113" i="4"/>
  <c r="C113" i="4"/>
  <c r="D104" i="4"/>
  <c r="E104" i="4"/>
  <c r="F104" i="4"/>
  <c r="G104" i="4"/>
  <c r="H104" i="4"/>
  <c r="I104" i="4"/>
  <c r="J104" i="4"/>
  <c r="K104" i="4"/>
  <c r="L104" i="4"/>
  <c r="C104" i="4"/>
  <c r="D66" i="4"/>
  <c r="E66" i="4"/>
  <c r="F66" i="4"/>
  <c r="G66" i="4"/>
  <c r="H66" i="4"/>
  <c r="I66" i="4"/>
  <c r="J66" i="4"/>
  <c r="K66" i="4"/>
  <c r="L66" i="4"/>
  <c r="C66" i="4"/>
  <c r="D55" i="4"/>
  <c r="E55" i="4"/>
  <c r="F55" i="4"/>
  <c r="G55" i="4"/>
  <c r="H55" i="4"/>
  <c r="I55" i="4"/>
  <c r="J55" i="4"/>
  <c r="K55" i="4"/>
  <c r="L55" i="4"/>
  <c r="C55" i="4"/>
  <c r="D46" i="4"/>
  <c r="E46" i="4"/>
  <c r="F46" i="4"/>
  <c r="G46" i="4"/>
  <c r="H46" i="4"/>
  <c r="I46" i="4"/>
  <c r="J46" i="4"/>
  <c r="K46" i="4"/>
  <c r="L46" i="4"/>
  <c r="C46" i="4"/>
  <c r="D8" i="4"/>
  <c r="E8" i="4"/>
  <c r="F8" i="4"/>
  <c r="G8" i="4"/>
  <c r="H8" i="4"/>
  <c r="I8" i="4"/>
  <c r="J8" i="4"/>
  <c r="K8" i="4"/>
  <c r="L8" i="4"/>
  <c r="C8" i="4"/>
  <c r="I65" i="4" l="1"/>
  <c r="L65" i="4"/>
  <c r="F64" i="2"/>
  <c r="J65" i="4"/>
  <c r="F65" i="4"/>
  <c r="H65" i="4"/>
  <c r="K65" i="4"/>
  <c r="E65" i="4"/>
  <c r="G65" i="4"/>
  <c r="C65" i="4"/>
  <c r="G64" i="2"/>
  <c r="K64" i="2"/>
  <c r="K67" i="3"/>
  <c r="G67" i="3"/>
  <c r="L67" i="3"/>
  <c r="D65" i="4"/>
  <c r="K17" i="2"/>
  <c r="K7" i="2" s="1"/>
  <c r="G17" i="2"/>
  <c r="G7" i="2" s="1"/>
  <c r="J17" i="2"/>
  <c r="J7" i="2" s="1"/>
  <c r="F17" i="2"/>
  <c r="F7" i="2" s="1"/>
  <c r="K7" i="4"/>
  <c r="G7" i="4"/>
  <c r="K122" i="4"/>
  <c r="K64" i="4" s="1"/>
  <c r="G122" i="4"/>
  <c r="J7" i="4"/>
  <c r="F7" i="4"/>
  <c r="J122" i="4"/>
  <c r="F122" i="4"/>
  <c r="C7" i="4"/>
  <c r="I7" i="4"/>
  <c r="E7" i="4"/>
  <c r="C122" i="4"/>
  <c r="I122" i="4"/>
  <c r="I64" i="4" s="1"/>
  <c r="E122" i="4"/>
  <c r="L7" i="4"/>
  <c r="H7" i="4"/>
  <c r="D7" i="4"/>
  <c r="L122" i="4"/>
  <c r="L64" i="4" s="1"/>
  <c r="H122" i="4"/>
  <c r="D122" i="4"/>
  <c r="D17" i="3"/>
  <c r="D7" i="3" s="1"/>
  <c r="L17" i="3"/>
  <c r="L7" i="3" s="1"/>
  <c r="H17" i="3"/>
  <c r="H7" i="3" s="1"/>
  <c r="H77" i="3"/>
  <c r="H67" i="3" s="1"/>
  <c r="C17" i="3"/>
  <c r="C7" i="3" s="1"/>
  <c r="L137" i="3"/>
  <c r="L127" i="3" s="1"/>
  <c r="H137" i="3"/>
  <c r="H127" i="3" s="1"/>
  <c r="D137" i="3"/>
  <c r="D127" i="3" s="1"/>
  <c r="J75" i="2"/>
  <c r="J64" i="2" s="1"/>
  <c r="C17" i="2"/>
  <c r="C7" i="2" s="1"/>
  <c r="I17" i="2"/>
  <c r="I7" i="2" s="1"/>
  <c r="E17" i="2"/>
  <c r="E7" i="2" s="1"/>
  <c r="L17" i="2"/>
  <c r="L7" i="2" s="1"/>
  <c r="H17" i="2"/>
  <c r="H7" i="2" s="1"/>
  <c r="D17" i="2"/>
  <c r="D7" i="2" s="1"/>
  <c r="C75" i="2"/>
  <c r="C64" i="2" s="1"/>
  <c r="I75" i="2"/>
  <c r="I64" i="2" s="1"/>
  <c r="E75" i="2"/>
  <c r="E64" i="2" s="1"/>
  <c r="L75" i="2"/>
  <c r="L64" i="2" s="1"/>
  <c r="H75" i="2"/>
  <c r="H64" i="2" s="1"/>
  <c r="D75" i="2"/>
  <c r="D64" i="2" s="1"/>
  <c r="J122" i="2"/>
  <c r="F122" i="2"/>
  <c r="J77" i="3"/>
  <c r="J67" i="3" s="1"/>
  <c r="F77" i="3"/>
  <c r="F67" i="3" s="1"/>
  <c r="C77" i="3"/>
  <c r="C67" i="3" s="1"/>
  <c r="I77" i="3"/>
  <c r="I67" i="3" s="1"/>
  <c r="E77" i="3"/>
  <c r="E67" i="3" s="1"/>
  <c r="D77" i="3"/>
  <c r="D67" i="3" s="1"/>
  <c r="K17" i="3"/>
  <c r="K7" i="3" s="1"/>
  <c r="G17" i="3"/>
  <c r="G7" i="3" s="1"/>
  <c r="J17" i="3"/>
  <c r="J7" i="3" s="1"/>
  <c r="F17" i="3"/>
  <c r="F7" i="3" s="1"/>
  <c r="I17" i="3"/>
  <c r="I7" i="3" s="1"/>
  <c r="E17" i="3"/>
  <c r="E7" i="3" s="1"/>
  <c r="K133" i="2"/>
  <c r="K122" i="2" s="1"/>
  <c r="G133" i="2"/>
  <c r="G122" i="2" s="1"/>
  <c r="C133" i="2"/>
  <c r="C122" i="2" s="1"/>
  <c r="I133" i="2"/>
  <c r="I122" i="2" s="1"/>
  <c r="E133" i="2"/>
  <c r="E122" i="2" s="1"/>
  <c r="L133" i="2"/>
  <c r="L122" i="2" s="1"/>
  <c r="H133" i="2"/>
  <c r="H122" i="2" s="1"/>
  <c r="D133" i="2"/>
  <c r="D122" i="2" s="1"/>
  <c r="K137" i="3"/>
  <c r="K127" i="3" s="1"/>
  <c r="G137" i="3"/>
  <c r="G127" i="3" s="1"/>
  <c r="J137" i="3"/>
  <c r="J127" i="3" s="1"/>
  <c r="F137" i="3"/>
  <c r="F127" i="3" s="1"/>
  <c r="C137" i="3"/>
  <c r="C127" i="3" s="1"/>
  <c r="I137" i="3"/>
  <c r="I127" i="3" s="1"/>
  <c r="E137" i="3"/>
  <c r="E127" i="3" s="1"/>
  <c r="B108" i="3"/>
  <c r="B168" i="3" s="1"/>
  <c r="B98" i="3"/>
  <c r="B157" i="3" s="1"/>
  <c r="B104" i="2"/>
  <c r="B162" i="2" s="1"/>
  <c r="B95" i="2"/>
  <c r="B153" i="2" s="1"/>
  <c r="B104" i="4"/>
  <c r="B160" i="4" s="1"/>
  <c r="B94" i="4"/>
  <c r="B151" i="4" s="1"/>
  <c r="H64" i="4" l="1"/>
  <c r="J64" i="4"/>
  <c r="F63" i="2"/>
  <c r="K63" i="2"/>
  <c r="F64" i="4"/>
  <c r="C64" i="4"/>
  <c r="G64" i="4"/>
  <c r="E64" i="4"/>
  <c r="G63" i="2"/>
  <c r="G66" i="3"/>
  <c r="K66" i="3"/>
  <c r="H66" i="3"/>
  <c r="E66" i="3"/>
  <c r="J66" i="3"/>
  <c r="I66" i="3"/>
  <c r="L66" i="3"/>
  <c r="C66" i="3"/>
  <c r="D66" i="3"/>
  <c r="F66" i="3"/>
  <c r="H63" i="2"/>
  <c r="C63" i="2"/>
  <c r="L63" i="2"/>
  <c r="E63" i="2"/>
  <c r="D63" i="2"/>
  <c r="I63" i="2"/>
  <c r="J63" i="2"/>
  <c r="D64" i="4"/>
</calcChain>
</file>

<file path=xl/sharedStrings.xml><?xml version="1.0" encoding="utf-8"?>
<sst xmlns="http://schemas.openxmlformats.org/spreadsheetml/2006/main" count="736" uniqueCount="132">
  <si>
    <t>STT</t>
  </si>
  <si>
    <t xml:space="preserve">Hoạt động hỗ trợ phát triển sản xuất: </t>
  </si>
  <si>
    <t>Các nội dung khác thuộc các chương trình mục tiêu quốc gia (nếu có): Trường hợp phát sinh các nội dung, hoạt động có cùng mục tiêu, địa bàn thực hiện phải thực hiện lồng ghép các nguồn vốn theo quy định.</t>
  </si>
  <si>
    <t>Dự toán giao</t>
  </si>
  <si>
    <t>Nguồn TW</t>
  </si>
  <si>
    <t>Nguồn cấp tỉnh</t>
  </si>
  <si>
    <t>Nguồn huy động, đóng góp</t>
  </si>
  <si>
    <t>Thực hiện</t>
  </si>
  <si>
    <t>Tổng số</t>
  </si>
  <si>
    <t>Nội dung</t>
  </si>
  <si>
    <t>Nguồn  NS huyện (bao gồm cấp xã nếu có)</t>
  </si>
  <si>
    <t>Nguồn NS huyện (bao gồm cấp xã nếu có)</t>
  </si>
  <si>
    <t>I</t>
  </si>
  <si>
    <t>Năm 2022</t>
  </si>
  <si>
    <t>Năm 2023</t>
  </si>
  <si>
    <t>II</t>
  </si>
  <si>
    <r>
      <rPr>
        <b/>
        <i/>
        <sz val="12"/>
        <color theme="1"/>
        <rFont val="Times New Roman"/>
        <family val="1"/>
      </rPr>
      <t xml:space="preserve">Ghi chú: </t>
    </r>
    <r>
      <rPr>
        <sz val="12"/>
        <color theme="1"/>
        <rFont val="Times New Roman"/>
        <family val="1"/>
      </rPr>
      <t xml:space="preserve"> Phần dự toán, các đơn vị, địa phương lấy số dự toán đã được phân bổ chi tiết hoặc dự án đã được cấp có thẩm quyền phê duyệt</t>
    </r>
  </si>
  <si>
    <t>A</t>
  </si>
  <si>
    <t>Dự án liên kết (chi tiết từng dự án)</t>
  </si>
  <si>
    <t>Dự án cộng đồng (chiết tiết từng dự án)</t>
  </si>
  <si>
    <t>III</t>
  </si>
  <si>
    <t>IV</t>
  </si>
  <si>
    <t>B</t>
  </si>
  <si>
    <t>Vốn đầu tư (chi tiết từng dự án)</t>
  </si>
  <si>
    <t>V</t>
  </si>
  <si>
    <t xml:space="preserve"> Hoạt động đào tạo nâng cao kỹ năng nghề nghiệp, đào tạo nghề, tập huấn nâng cao năng lực quản lý, tổ chức thực hiện; thông tin, tuyên truyền về các chương trình mục tiêu quốc gia (Chi tiết từng lớp)</t>
  </si>
  <si>
    <t>Hoạt động kiểm tra, đánh giá, hội nghị triển khai thực hiện các chương trình mục tiêu quốc gia (Chi tiết từng hoạt động)</t>
  </si>
  <si>
    <t>B1</t>
  </si>
  <si>
    <t>Phần chuyển nguồn năm 2022 sang</t>
  </si>
  <si>
    <t>B2</t>
  </si>
  <si>
    <t>Phần dự toán năm 2023</t>
  </si>
  <si>
    <t>Biểu 01</t>
  </si>
  <si>
    <t>Biểu 02</t>
  </si>
  <si>
    <t>Biểu 03</t>
  </si>
  <si>
    <t>Huyện Na Rì</t>
  </si>
  <si>
    <t>Huyện Ngân Sơn</t>
  </si>
  <si>
    <t>Huyện Pắc Nặm</t>
  </si>
  <si>
    <t>Huyện Ba Bể</t>
  </si>
  <si>
    <t>Huyện Chợ Đồn</t>
  </si>
  <si>
    <t>Huyện Chợ Mới</t>
  </si>
  <si>
    <t>Huyện Bạch Thông</t>
  </si>
  <si>
    <t>Thành Phố Bắc Kạn</t>
  </si>
  <si>
    <t>*</t>
  </si>
  <si>
    <t>Sở Nông nghiệp &amp;PTNT</t>
  </si>
  <si>
    <t>Sở Lao động thương binh &amp; Xã hội</t>
  </si>
  <si>
    <t>kế hoạch vốn giao đã thực hiện, dự án đã phê duyệt</t>
  </si>
  <si>
    <t>các lớp đã xác định dự toán để thực hiện</t>
  </si>
  <si>
    <t xml:space="preserve">Lưu ý: nhập dữ liệu của các lớp đã xác định dự toán để thực hiện </t>
  </si>
  <si>
    <t>Lưu ý: Dữ liệu nhập trên cơ sở đã xác định được kế hoạch kiểm tra và toán để thực hiện ( bao gồm vốn đôi ứng)</t>
  </si>
  <si>
    <t>Lưu ý: Nhập số kế hoạch vốn giao đã thực hiện, dự án đã phê duyệt bao gồn cả nguồn vốn huy động đóng góp</t>
  </si>
  <si>
    <t>Lưu ý: vốn đầu tư nhập bao gồm cả số liệu nguồn huy động đóng góp</t>
  </si>
  <si>
    <t xml:space="preserve">Huyện Pắc Nặm </t>
  </si>
  <si>
    <t>Chưa phê duyệt dự án</t>
  </si>
  <si>
    <t xml:space="preserve"> nguồn dân đóng góp đã thực hiện hết trong năm 2022 nên không có chuyển nguồn</t>
  </si>
  <si>
    <t xml:space="preserve"> nguồn tỉnh và nguồn dân đóng góp đã thực hiện hết trong năm 2022 nên không có chuyển nguồn</t>
  </si>
  <si>
    <t xml:space="preserve">BÁO CÁO TÌNH HÌNH THỰC HIỆN LỒNG GHÉP ĐỐI VỚI CHƯƠNG TRÌNH MỤC TIÊU QUỐC GIA PHÁT TRIỂN KINH TẾ XÃ HỘI VÙNG ĐỒNG BÀO DÂN TỘC THIỂU SỐ VÀ MIỀN NÚI TỪ KHI ĐƯỢC PHÂN BỔ VỐN ĐẾN THÁNG 8 NĂM 2023 </t>
  </si>
  <si>
    <t xml:space="preserve">BÁO CÁO TÌNH HÌNH THỰC HIỆN LỒNG GHÉP ĐỐI VỚI CHƯƠNG TRÌNH MỤC TIÊU QUỐC GIA PHÁT GIẢM NGHÈO BỀN VỮNG TỪ KHI ĐƯỢC PHÂN BỔ VỐN ĐẾN THÁNG 8 NĂM 2023 </t>
  </si>
  <si>
    <t>(Kèm theo Tờ trình             /TTr-UBND ngày      tháng 9 năm 2023 của UBND tỉnh)</t>
  </si>
  <si>
    <r>
      <rPr>
        <b/>
        <i/>
        <sz val="12"/>
        <rFont val="Times New Roman"/>
        <family val="1"/>
      </rPr>
      <t xml:space="preserve">Ghi chú: </t>
    </r>
    <r>
      <rPr>
        <sz val="12"/>
        <rFont val="Times New Roman"/>
        <family val="1"/>
      </rPr>
      <t xml:space="preserve"> Phần dự toán, các đơn vị, địa phương lấy số dự toán đã được phân bổ chi tiết hoặc dự án đã được cấp có thẩm quyền phê duyệt.</t>
    </r>
  </si>
  <si>
    <t xml:space="preserve">BÁO CÁO TÌNH HÌNH THỰC HIỆN LỒNG GHÉP ĐỐI VỚI CHƯƠNG TRÌNH MỤC TIÊU QUỐC GIA XÂY DỰNG NÔNG THÔN MỚI TỪ KHI ĐƯỢC PHÂN BỔ VỐN ĐẾN THÁNG 8 NĂM 2023 </t>
  </si>
  <si>
    <r>
      <rPr>
        <b/>
        <i/>
        <sz val="12"/>
        <rFont val="Times New Roman"/>
        <family val="1"/>
      </rPr>
      <t xml:space="preserve">Ghi chú: </t>
    </r>
    <r>
      <rPr>
        <sz val="12"/>
        <rFont val="Times New Roman"/>
        <family val="1"/>
      </rPr>
      <t xml:space="preserve"> Phần dự toán, các đơn vị, địa phương lấy số dự toán đã được phân bổ chi tiết hoặc dự án đã được cấp có thẩm quyền phê duyệt</t>
    </r>
  </si>
  <si>
    <t>Biểu 04</t>
  </si>
  <si>
    <t>BIỂU THUYẾT MINH NỘI DUNG SỬA ĐỔI, BỔ SUNG QUY ĐỊNH BAN HÀNH KÈM THEO NGHỊ QUYẾT SỐ 08/2022/NQ-HĐND</t>
  </si>
  <si>
    <t>Nội dung đã ban hành tại Nghị quyết số 08/2022/NQ-HĐND</t>
  </si>
  <si>
    <t>Nội dung quy định tại Nghị định số 38/2023/NĐ-CP</t>
  </si>
  <si>
    <t>Nội dung đề xuất tại dự thảo Nghị quyết</t>
  </si>
  <si>
    <t>Cơ sở đề xuất</t>
  </si>
  <si>
    <t>Tại Điều 3 của Quy định ban hành kèm theo Nghị quyết số 08/2022/NQ-HĐND quy định:</t>
  </si>
  <si>
    <t>Tại khoản 6, Điều 1, Nghị định số 38/2023/NĐ-CP  sửa đổi, bổ sung khoản 1 Điều 10 như sau</t>
  </si>
  <si>
    <t>Sửa đổi, bổ sung Điều 3 như sau:</t>
  </si>
  <si>
    <t>"Điều 3. Nguyên tắc lồng ghép nguồn vốn</t>
  </si>
  <si>
    <t>"1. Nguyên tắc lồng ghép nguồn vốn trong thực hiện các chương trình mục tiêu quốc gia</t>
  </si>
  <si>
    <t>“Điều 3. Nguyên tắc lồng ghép nguồn vốn</t>
  </si>
  <si>
    <t>1. Lồng ghép nguồn vốn để thực hiện các dự án đầu tư, hoạt động, nội dung có cùng mục tiêu và trên cùng một địa bàn cấp xã, cấp huyện.</t>
  </si>
  <si>
    <t>a) Lồng ghép nguồn vốn trong thực hiện các chương trình mục tiêu quốc gia phải được thực hiện đồng bộ từ khâu xây dựng chính sách, lập kế hoạch, phân bổ, giao dự toán ngân sách và sử dụng, thanh toán, quyết toán nguồn vốn.</t>
  </si>
  <si>
    <t>2. Đảm bảo không làm thay đổi các mục tiêu, nhiệm vụ, tổng mức vốn được giao của từng chương trình, dự án; giảm thiểu chồng chéo, trùng lặp về phạm vi, đối tượng, nội dung; tránh dàn trải, lãng phí trong sử dụng vốn.</t>
  </si>
  <si>
    <t>b) Lồng ghép nguồn vốn giữa các chương trình mục tiêu quốc gia chỉ thực hiện trong trường hợp có sự trùng lặp đồng thời về nội dung, đối tượng và phạm vi, địa bàn thực hiện. Việc lồng ghép phải đảm bảo không làm thay đổi các mục tiêu, nhiệm vụ của từng chương trình.</t>
  </si>
  <si>
    <t>3. Việc lồng ghép các nguồn vốn phải phù hợp với nội dung từng chương trình mục tiêu quốc gia và phù hợp với nội dung các chương trình, dự án khác triển khai trên địa bàn, trong đó lấy mục tiêu, tiêu chí xây dựng nông thôn mới làm trung tâm để thực hiện lồng ghép.</t>
  </si>
  <si>
    <t>c) Ưu tiên lồng ghép nguồn vốn các chương trình, dự án khác không thuộc chương trình mục tiêu quốc gia nhưng có cùng mục tiêu, đối tượng thụ hưởng, nội dung hoạt động và được thực hiện trên cùng một địa bàn cấp huyện, cấp xã để phát huy hiệu quả của các chương trình mục tiêu quốc gia.</t>
  </si>
  <si>
    <t>4. Quá trình lồng ghép phải được thực hiện đồng bộ từ khâu xây dựng chính sách, lập kế hoạch, phân bổ, giao dự toán ngân sách và sử dụng, thanh toán, quyết toán nguồn vốn.</t>
  </si>
  <si>
    <t>Vốn lồng ghép từ chương trình, dự án khác để thực hiện các chương trình mục tiêu quốc gia không thuộc vốn đối ứng từ ngân sách địa phương để thực hiện chương trình mục tiêu quốc gia theo quy định.</t>
  </si>
  <si>
    <t>5. Tập trung lồng ghép các nguồn vốn thực hiện nội dung, hoạt động trên địa bàn các huyện nghèo; xã, thôn đặc biệt khó khăn vùng đồng bào dân tộc thiểu số và miền núi.</t>
  </si>
  <si>
    <t>d) Tập trung lồng ghép các nguồn vốn thực hiện nội dung, hoạt động trên địa bàn các huyện nghèo; xã đặc biệt khó khăn vùng bãi ngang ven biển và hải đảo; xã, thôn đặc biệt khó khăn vùng đồng bào dân tộc thiểu số và miền núi.</t>
  </si>
  <si>
    <t>6. Xác định rõ mức vốn của từng chương trình, dự án đưa vào lồng ghép; trong chương trình, dự án được lồng ghép xác định rõ mức vốn ngân sách nhà nước hỗ trợ, vốn huy động, đóng góp khác để thực hiện chương trình, dự án; thống nhất định mức chi theo từng nội dung, hoạt động được lồng ghép; trong cùng nội dung, hoạt động lồng ghép thực hiện theo định mức chi của nguồn vốn có tỷ trọng lớn nhất (vốn sự nghiệp); thống nhất quy trình, thủ tục thanh toán, quyết toán vốn lồng ghép phù hợp với thực tế của địa phương.</t>
  </si>
  <si>
    <t>đ) Lấy nội dung, hoạt động, dự án đầu tư thuộc chương trình mục tiêu quốc gia làm trọng tâm để thực hiện việc lồng ghép nguồn vốn. Xác định rõ tỷ lệ huy động, đóng góp vốn từng chương trình, dự án được lông ghép. Thực hiện thống nhất định mức chi theo từng nội dung, hoạt động được lồng ghép; thống nhất quy trình, thủ tục thanh toán, quyết toán vốn lồng ghép phù hợp với thực tế tại địa phương. Mức hỗ trợ thực hiện trên địa bàn đặc biệt khó khăn, vùng đồng bào dân tộc thiểu số và miền núi được áp dụng theo định mức chi cao nhất theo quy định hiện hành.</t>
  </si>
  <si>
    <t>7. Vốn ngân sách trung ương và ngân sách tỉnh thực hiện chương trình mang tính hỗ trợ; vốn ngân sách huyện, xã căn cứ theo khả năng cân đối; huy động tối đa sự tham gia đóng góp của các tổ chức, cá nhân, người dân trên địa bàn theo nguyên tắc tự giác, tự nguyện, công khai, minh bạch, huy động bằng nhiều hình thức."</t>
  </si>
  <si>
    <t>Sửa đổi, bổ sung Điều 5 như sau:</t>
  </si>
  <si>
    <r>
      <t xml:space="preserve">Sửa đổi hình thức lồng ghép để đảm bảo phù hợp với nguyên tắc lồng ghép, vì tại phần nguyên tắc lồng ghép quy định  </t>
    </r>
    <r>
      <rPr>
        <i/>
        <sz val="12"/>
        <color theme="1"/>
        <rFont val="Times New Roman"/>
        <family val="1"/>
      </rPr>
      <t>"Lồng ghép nguồn vốn giữa các chương trình mục tiêu quốc gia chỉ thực hiện trong trường hợp có sự trùng lặp đồng thời về nội dung, đối tượng và phạm vi, địa bàn thực hiện"</t>
    </r>
  </si>
  <si>
    <t>"Điều 5. Hình thức lồng ghép nguồn vốn</t>
  </si>
  <si>
    <t>“Điều 5. Hình thức lồng ghép nguồn vốn</t>
  </si>
  <si>
    <t>1. Sử dụng các nguồn vốn để thực hiện cùng một dự án, nội dung, hoạt động thuộc chương trình mục tiêu quốc gia.</t>
  </si>
  <si>
    <t>Nội dung này được hiểu là nguồn vốn của các CTMTQG, nguồn vốn chương trình, dự án khác, nguồn vốn huy động (nếu có) được lồng ghép thực hiện trong cùng một dự án, nội dung, hoạt động thuộc các CTMTQG nếu các nguồn vốn đó có sự trùng lặp đồng thời về nội dung, đối tượng và phạm vi, địa bàn thực hiện.</t>
  </si>
  <si>
    <t>2. Sử dụng các nguồn vốn để thực hiện các dự án, nội dung, hoạt động khác nhau có cùng mục tiêu và trên cùng địa bàn cấp xã, cấp huyện."</t>
  </si>
  <si>
    <t>Nội dung này được hiểu là các dự án, nội dung, hoạt động thuộc CTMTQG có cùng nội dung, đối tượng, phạm vi, địa bàn thực hiện thì : Sử dụng các nguồn vốn (nguồn trung ương, nguồn địa phương, nguồn huy động-nếu có) thuộc một  CTMTQG để thực hiện  hoặc sử dụng các nguồn vốn thuộc các CTMTQG và nguồn vốn chương trình, dự án khác để thực hiện.</t>
  </si>
  <si>
    <t>Tại Điều 7 của Quy định ban hành kèm theo Nghị quyết số 08/2022/NQ-HĐND quy định:</t>
  </si>
  <si>
    <t>Sửa đổi, bổ sung Điều 7 như sau:</t>
  </si>
  <si>
    <t>Điều 7. Phương pháp lồng ghép các nguồn vốn</t>
  </si>
  <si>
    <t>“Điều 7. Phương pháp lồng ghép các nguồn vốn</t>
  </si>
  <si>
    <t xml:space="preserve">1. Dự án đầu tư </t>
  </si>
  <si>
    <t xml:space="preserve">a) Thực hiện lồng ghép trong cùng dự án: Các dự án đầu tư liên xã, liên thôn có cùng mục tiêu, quy mô, đối tượng đầu tư được sử dụng từ 02 nguồn vốn khác nhau trở lên thì thực hiện lồng ghép các nguồn vốn để đạt được mục tiêu của dự án. </t>
  </si>
  <si>
    <r>
      <t xml:space="preserve">Sửa đổi phương pháp lồng ghép để đảm bảo phù hợp với nguyên tắc lồng ghép, vì tại phần nguyên tắc lồng ghép quy định  </t>
    </r>
    <r>
      <rPr>
        <i/>
        <sz val="12"/>
        <color theme="1"/>
        <rFont val="Times New Roman"/>
        <family val="1"/>
      </rPr>
      <t>"Lồng ghép nguồn vốn giữa các chương trình mục tiêu quốc gia chỉ thực hiện trong trường hợp có sự trùng lặp đồng thời về nội dung, đối tượng và phạm vi, địa bàn thực hiện"</t>
    </r>
  </si>
  <si>
    <t>b) Thực hiện lồng ghép trong cùng phạm vi địa bàn: Trên cùng một địa bàn huyện, xã, thôn được đầu tư từ nhiều nguồn vốn khác nhau, thì lồng ghép các nguồn vốn để thực hiện các công trình, dự án nhằm đạt mục tiêu chung trên địa bàn.</t>
  </si>
  <si>
    <t>2. Các nội dung, hoạt động sử dụng kinh phí sự nghiệp</t>
  </si>
  <si>
    <t xml:space="preserve">a) Hoạt động hỗ trợ phát triển sản xuất: </t>
  </si>
  <si>
    <t>- Thực hiện lồng ghép trong cùng dự án, hoạt động: Lồng ghép các nguồn vốn có cùng phạm vi thực hiện để thực hiện dự án, hoạt động hỗ trợ phát triển sản xuất.</t>
  </si>
  <si>
    <r>
      <t xml:space="preserve">- Thực hiện lồng ghép trong cùng dự án, hoạt động: Lồng ghép các nguồn vốn để thực hiện dự án, hoạt động hỗ trợ phát triển sản xuất </t>
    </r>
    <r>
      <rPr>
        <sz val="12"/>
        <color rgb="FFFF0000"/>
        <rFont val="Times New Roman"/>
        <family val="1"/>
      </rPr>
      <t>khi các nguồn vốn đó có sự trùng lặp đồng thời về nội dung, đối tượng và phạm vi, địa bàn thực hiện.</t>
    </r>
  </si>
  <si>
    <t>- Thực hiện lồng ghép trong cùng phạm vi địa bàn: Lồng ghép các nguồn vốn để thực hiện các dự án, hoạt động hỗ trợ phát triển sản xuất nhằm đạt được mục tiêu chung trên địa bàn.</t>
  </si>
  <si>
    <r>
      <t xml:space="preserve">- Thực hiện lồng ghép trong các dự án, hoạt động: Lồng ghép các nguồn vốn để thực hiện các dự án, hoạt động hỗ trợ phát triển sản xuất khi </t>
    </r>
    <r>
      <rPr>
        <sz val="12"/>
        <color rgb="FFFF0000"/>
        <rFont val="Times New Roman"/>
        <family val="1"/>
      </rPr>
      <t>có sự trùng lặp đồng thời về nội dung, đối tượng và phạm vi, địa bàn thực hiện</t>
    </r>
    <r>
      <rPr>
        <sz val="12"/>
        <color theme="1"/>
        <rFont val="Times New Roman"/>
        <family val="1"/>
      </rPr>
      <t>.</t>
    </r>
  </si>
  <si>
    <t>b) Hoạt động đào tạo nâng cao kỹ năng nghề nghiệp, đào tạo nghề, tập huấn nâng cao năng lực quản lý, tổ chức thực hiện; thông tin, tuyên truyền về các chương trình mục tiêu quốc gia:</t>
  </si>
  <si>
    <t>- Hoạt động đào tạo, tập huấn: Lồng ghép các nguồn vốn để thực hiện một hoặc một số lớp đào tạo, tập huấn có cùng mục tiêu, địa bàn thực hiện, tránh xảy ra trường hợp nhiều đơn vị cùng đào tạo, tập huấn một nội dung, cho một nhóm đối tượng.</t>
  </si>
  <si>
    <r>
      <t xml:space="preserve">- Hoạt động đào tạo, tập huấn: Lồng ghép các nguồn vốn để thực hiện một hoặc một số lớp đào tạo, tập huấn khi </t>
    </r>
    <r>
      <rPr>
        <sz val="12"/>
        <color rgb="FFFF0000"/>
        <rFont val="Times New Roman"/>
        <family val="1"/>
      </rPr>
      <t>có sự trùng lặp đồng thời về nội dung, đối tượng và phạm vi, địa bàn thực hiện</t>
    </r>
    <r>
      <rPr>
        <sz val="12"/>
        <color theme="1"/>
        <rFont val="Times New Roman"/>
        <family val="1"/>
      </rPr>
      <t>, tránh xảy ra trường hợp nhiều đơn vị cùng đào tạo, tập huấn một nội dung, cho một nhóm đối tượng.</t>
    </r>
  </si>
  <si>
    <t>- Hoạt động thông tin tuyên truyền: Lồng ghép các nguồn vốn để thực hiện một hoặc một số hoạt động thông tin tuyên truyền có cùng mục tiêu, địa bàn thực hiện; tránh xảy ra trường hợp nhiều đơn vị cùng thực hiện một hình thức tuyên truyền có cùng nội dung thông tin.</t>
  </si>
  <si>
    <t>c) Hoạt động kiểm tra, đánh giá, hội nghị triển khai thực hiện các chương trình mục tiêu quốc gia:</t>
  </si>
  <si>
    <t>- Lồng ghép các nguồn vốn để thực hiện nhiệm vụ của Ban chỉ đạo các chương trình mục tiêu quốc gia.</t>
  </si>
  <si>
    <t>- Lồng ghép các nguồn vốn để thực hiện nhiệm vụ kiểm tra, giám sát trong trường hợp thành lập các đoàn kiểm tra liên ngành và tổ chức thực hiện một hoặc một số hội nghị triển khai thực hiện các chương trình mục tiêu quốc gia có cùng mục tiêu, địa bàn thực hiện.</t>
  </si>
  <si>
    <r>
      <t xml:space="preserve">- Lồng ghép các nguồn vốn để thực hiện nhiệm vụ kiểm tra, giám sát trong trường hợp thành lập các đoàn kiểm tra liên ngành và tổ chức thực hiện một hoặc một số hội nghị triển khai thực hiện các chương trình mục tiêu quốc gia khi </t>
    </r>
    <r>
      <rPr>
        <sz val="12"/>
        <color rgb="FFFF0000"/>
        <rFont val="Times New Roman"/>
        <family val="1"/>
      </rPr>
      <t>có sự trùng lặp đồng thời về nội dung, đối tượng và phạm vi, địa bàn thực hiện</t>
    </r>
    <r>
      <rPr>
        <sz val="12"/>
        <color theme="1"/>
        <rFont val="Times New Roman"/>
        <family val="1"/>
      </rPr>
      <t xml:space="preserve"> </t>
    </r>
  </si>
  <si>
    <t>d) Các nội dung khác thuộc các chương trình mục tiêu quốc gia (nếu có): Trường hợp phát sinh các nội dung, hoạt động có cùng mục tiêu, địa bàn thực hiện phải thực hiện lồng ghép các nguồn vốn theo quy định.</t>
  </si>
  <si>
    <t>1. Lồng ghép nguồn vốn trong thực hiện các chương trình mục tiêu quốc gia phải được thực hiện đồng bộ từ khâu xây dựng chính sách, lập kế hoạch, phân bổ, giao dự toán ngân sách và sử dụng, thanh toán, quyết toán nguồn vốn.</t>
  </si>
  <si>
    <r>
      <t xml:space="preserve">2. Lồng ghép nguồn vốn giữa các chương trình mục tiêu quốc gia chỉ thực hiện trong trường hợp có sự trùng lặp đồng thời về nội dung, đối tượng và phạm vi, địa bàn thực hiện. Việc lồng ghép phải đảm bảo không làm thay đổi các mục tiêu, nhiệm vụ, </t>
    </r>
    <r>
      <rPr>
        <sz val="12"/>
        <color rgb="FF00B050"/>
        <rFont val="Times New Roman"/>
        <family val="1"/>
      </rPr>
      <t xml:space="preserve">tổng mức vốn được giao </t>
    </r>
    <r>
      <rPr>
        <sz val="12"/>
        <color rgb="FFFF0000"/>
        <rFont val="Times New Roman"/>
        <family val="1"/>
      </rPr>
      <t>của từng chương trình.</t>
    </r>
  </si>
  <si>
    <t>3. Ưu tiên lồng ghép nguồn vốn các chương trình, dự án khác không thuộc chương trình mục tiêu quốc gia nhưng có cùng mục tiêu, đối tượng thụ hưởng, nội dung hoạt động và được thực hiện trên cùng một địa bàn cấp huyện, cấp xã để phát huy hiệu quả của các chương trình mục tiêu quốc gia.</t>
  </si>
  <si>
    <t>4.Vốn lồng ghép từ chương trình, dự án khác để thực hiện các chương trình mục tiêu quốc gia không thuộc vốn đối ứng từ ngân sách địa phương để thực hiện chương trình mục tiêu quốc gia theo quy định.</t>
  </si>
  <si>
    <t>5. Tập trung lồng ghép các nguồn vốn thực hiện nội dung, hoạt động trên địa bàn các huyện nghèo; xã đặc biệt khó khăn vùng bãi ngang ven biển và hải đảo; xã, thôn đặc biệt khó khăn vùng đồng bào dân tộc thiểu số và miền núi.</t>
  </si>
  <si>
    <r>
      <t xml:space="preserve">6. Lấy nội dung, hoạt động, dự án đầu tư thuộc chương trình mục tiêu quốc gia làm trọng tâm để thực hiện việc lồng ghép nguồn vốn. </t>
    </r>
    <r>
      <rPr>
        <sz val="12"/>
        <color rgb="FF00B050"/>
        <rFont val="Times New Roman"/>
        <family val="1"/>
      </rPr>
      <t>Xác định rõ mức vốn của từng chương trình, dự án đưa vào lồng ghép; trong chương trình, dự án được lồng ghép xác định rõ mức vốn ngân sách nhà nước hỗ trợ, vốn huy động, đóng góp khác để thực hiện chương trình, dự án.</t>
    </r>
    <r>
      <rPr>
        <sz val="12"/>
        <color theme="1"/>
        <rFont val="Times New Roman"/>
        <family val="1"/>
      </rPr>
      <t xml:space="preserve"> Thực hiện thống nhất định mức chi theo từng nội dung, hoạt động được lồng ghép; thống nhất quy trình, thủ tục thanh toán, quyết toán vốn lồng ghép phù hợp với thực tế tại địa phương. Mức hỗ trợ thực hiện trên địa bàn đặc biệt khó khăn, vùng đồng bào dân tộc thiểu số và miền núi được áp dụng theo định mức chi cao nhất theo quy định hiện hành.</t>
    </r>
  </si>
  <si>
    <t>7. Vốn ngân sách trung ương và ngân sách tỉnh thực hiện chương trình mang tính hỗ trợ; vốn ngân sách huyện, xã căn cứ theo khả năng cân đối; huy động tối đa sự tham gia đóng góp của các tổ chức, cá nhân, người dân trên địa bàn theo nguyên tắc tự giác, tự nguyện, công khai, minh bạch, huy động bằng nhiều hình thức.”</t>
  </si>
  <si>
    <t>e) Phân công, phân cấp rõ trách nhiệm của các cơ quan, đơn vị chủ trì, phối hợp trong thực hiện hoạt động lồng ghép.</t>
  </si>
  <si>
    <r>
      <t>8.</t>
    </r>
    <r>
      <rPr>
        <i/>
        <sz val="11"/>
        <color rgb="FFFF0000"/>
        <rFont val="Times New Roman"/>
        <family val="1"/>
      </rPr>
      <t xml:space="preserve"> </t>
    </r>
    <r>
      <rPr>
        <sz val="11"/>
        <color rgb="FFFF0000"/>
        <rFont val="Times New Roman"/>
        <family val="1"/>
      </rPr>
      <t>Phân công, phân cấp rõ trách nhiệm của các cơ quan, đơn vị chủ trì, phối hợp trong thực hiện hoạt động lồng ghép</t>
    </r>
  </si>
  <si>
    <t>Đề xuất về nguyên tắc lồng ghép trên cơ sở nguyên tắc quy định tại Nghị định số 38/2023/NĐ-CP và tình hình thực tế triển khai thực hiện chương trình mục tiêu quốc gia tại địa phương</t>
  </si>
  <si>
    <r>
      <t xml:space="preserve">1. Sử dụng các nguồn vốn để thực hiện cùng một dự án, nội dung, hoạt động thuộc chương trình mục tiêu quốc gia </t>
    </r>
    <r>
      <rPr>
        <sz val="12"/>
        <color rgb="FFFF0000"/>
        <rFont val="Times New Roman"/>
        <family val="1"/>
      </rPr>
      <t>khi các nguồn vốn đó có sự trùng lặp đồng thời về nội dung, đối tượng và phạm vi, địa bàn thực hiện</t>
    </r>
    <r>
      <rPr>
        <sz val="12"/>
        <color theme="1"/>
        <rFont val="Times New Roman"/>
        <family val="1"/>
      </rPr>
      <t>.</t>
    </r>
  </si>
  <si>
    <r>
      <t xml:space="preserve">2. Sử dụng các nguồn vốn để thực hiện các dự án, nội dung, hoạt động thuộc các chương trình mục tiêu quốc gia khi </t>
    </r>
    <r>
      <rPr>
        <sz val="12"/>
        <color rgb="FFFF0000"/>
        <rFont val="Times New Roman"/>
        <family val="1"/>
      </rPr>
      <t>có sự trùng lặp đồng thời về nội dung, đối tượng và phạm vi, địa bàn thực hiện</t>
    </r>
    <r>
      <rPr>
        <sz val="12"/>
        <color theme="1"/>
        <rFont val="Times New Roman"/>
        <family val="1"/>
      </rPr>
      <t>.”</t>
    </r>
  </si>
  <si>
    <t>Thực hiện lồng ghép các dự án đầu tư khi có sự trùng lặp đồng thời về nội dung, quy mô, đối tượng và phạm vi, địa bàn thực hiện.</t>
  </si>
  <si>
    <r>
      <rPr>
        <sz val="12"/>
        <color rgb="FFFF0000"/>
        <rFont val="Times New Roman"/>
        <family val="1"/>
      </rPr>
      <t xml:space="preserve"> </t>
    </r>
    <r>
      <rPr>
        <sz val="12"/>
        <color theme="1"/>
        <rFont val="Times New Roman"/>
        <family val="1"/>
      </rPr>
      <t xml:space="preserve">- Hoạt động thông tin tuyên truyền: Lồng ghép các nguồn vốn để thực hiện một hoặc một số hoạt động thông tin tuyên truyền khi </t>
    </r>
    <r>
      <rPr>
        <sz val="12"/>
        <color rgb="FFFF0000"/>
        <rFont val="Times New Roman"/>
        <family val="1"/>
      </rPr>
      <t>có sự trùng lặp đồng thời về nội dung, đối tượng và phạm vi, địa bàn thực hiện</t>
    </r>
    <r>
      <rPr>
        <sz val="12"/>
        <color theme="1"/>
        <rFont val="Times New Roman"/>
        <family val="1"/>
      </rPr>
      <t>, tránh xảy ra trường hợp nhiều đơn vị cùng thực hiện một hình thức tuyên truyền có cùng nội dung thông tin, cùng đối tượng</t>
    </r>
    <r>
      <rPr>
        <sz val="12"/>
        <color rgb="FFFF0000"/>
        <rFont val="Times New Roman"/>
        <family val="1"/>
      </rPr>
      <t>.</t>
    </r>
  </si>
  <si>
    <r>
      <t xml:space="preserve">d) Các nội dung khác thuộc các chương trình mục tiêu quốc gia (nếu có): Trường hợp phát sinh các nội dung, hoạt động </t>
    </r>
    <r>
      <rPr>
        <sz val="12"/>
        <color rgb="FFFF0000"/>
        <rFont val="Times New Roman"/>
        <family val="1"/>
      </rPr>
      <t>có sự trùng lặp đồng thời về nội dung, đối tượng và phạm vi, địa bàn thực hiện</t>
    </r>
    <r>
      <rPr>
        <sz val="12"/>
        <color theme="1"/>
        <rFont val="Times New Roman"/>
        <family val="1"/>
      </rPr>
      <t xml:space="preserve"> phải thực hiện lồng ghép các nguồn vốn theo quy định.”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</si>
</sst>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 #,##0.00_-;\-* #,##0.00_-;_-* &quot;-&quot;??_-;_-@_-"/>
    <numFmt numFmtId="165" formatCode="_-* #,##0\ _₫_-;\-* #,##0\ _₫_-;_-* &quot;-&quot;\ _₫_-;_-@_-"/>
    <numFmt numFmtId="166" formatCode="_-* #,##0.00\ _₫_-;\-* #,##0.00\ _₫_-;_-* &quot;-&quot;??\ _₫_-;_-@_-"/>
    <numFmt numFmtId="167" formatCode="_-* #,##0_-;\-* #,##0_-;_-* &quot;-&quot;??_-;_-@_-"/>
    <numFmt numFmtId="168" formatCode="#,##0;[Red]#,##0"/>
    <numFmt numFmtId="169" formatCode="#,##0.0"/>
    <numFmt numFmtId="170" formatCode="_(* #,##0.00_);_(* \(#,##0.00\);_(* &quot;-&quot;_);_(@_)"/>
    <numFmt numFmtId="171" formatCode="_(* #,##0_);_(* \(#,##0\);_(* &quot;-&quot;??_);_(@_)"/>
  </numFmts>
  <fonts count="28" x14ac:knownFonts="1">
    <font>
      <sz val="12"/>
      <color theme="1"/>
      <name val="Times New Roman"/>
      <family val="2"/>
      <charset val="163"/>
    </font>
    <font>
      <b/>
      <sz val="12"/>
      <color theme="1"/>
      <name val="Times New Roman"/>
      <family val="1"/>
    </font>
    <font>
      <sz val="12"/>
      <color theme="1"/>
      <name val="Times New Roman"/>
      <family val="1"/>
    </font>
    <font>
      <i/>
      <sz val="12"/>
      <color theme="1"/>
      <name val="Times New Roman"/>
      <family val="1"/>
    </font>
    <font>
      <b/>
      <i/>
      <sz val="12"/>
      <color theme="1"/>
      <name val="Times New Roman"/>
      <family val="1"/>
    </font>
    <font>
      <sz val="12"/>
      <color theme="1"/>
      <name val="Times New Roman"/>
      <family val="2"/>
      <charset val="163"/>
    </font>
    <font>
      <sz val="11"/>
      <color theme="1"/>
      <name val="Calibri"/>
      <family val="2"/>
      <scheme val="minor"/>
    </font>
    <font>
      <sz val="10"/>
      <name val="Arial"/>
      <family val="2"/>
    </font>
    <font>
      <sz val="12"/>
      <color theme="1"/>
      <name val="Times New Roman"/>
      <family val="2"/>
    </font>
    <font>
      <sz val="12"/>
      <name val=".VnTime"/>
      <family val="2"/>
    </font>
    <font>
      <sz val="12"/>
      <name val="Arial"/>
      <family val="2"/>
      <charset val="163"/>
    </font>
    <font>
      <sz val="11"/>
      <color theme="1"/>
      <name val="Calibri"/>
      <family val="2"/>
      <charset val="163"/>
      <scheme val="minor"/>
    </font>
    <font>
      <b/>
      <sz val="12"/>
      <name val="Times New Roman"/>
      <family val="1"/>
    </font>
    <font>
      <sz val="12"/>
      <name val="Times New Roman"/>
      <family val="1"/>
    </font>
    <font>
      <u/>
      <sz val="12"/>
      <name val="Times New Roman"/>
      <family val="1"/>
    </font>
    <font>
      <b/>
      <u/>
      <sz val="12"/>
      <name val="Times New Roman"/>
      <family val="1"/>
    </font>
    <font>
      <b/>
      <sz val="14"/>
      <name val="Times New Roman"/>
      <family val="1"/>
    </font>
    <font>
      <b/>
      <sz val="10"/>
      <name val="Times New Roman"/>
      <family val="1"/>
    </font>
    <font>
      <sz val="11"/>
      <color theme="1"/>
      <name val="times new roman"/>
      <family val="2"/>
      <charset val="163"/>
    </font>
    <font>
      <i/>
      <sz val="12"/>
      <name val="Times New Roman"/>
      <family val="1"/>
    </font>
    <font>
      <b/>
      <i/>
      <sz val="12"/>
      <name val="Times New Roman"/>
      <family val="1"/>
    </font>
    <font>
      <sz val="12"/>
      <color rgb="FFFF0000"/>
      <name val="Times New Roman"/>
      <family val="1"/>
    </font>
    <font>
      <sz val="12"/>
      <color rgb="FF00B050"/>
      <name val="Times New Roman"/>
      <family val="1"/>
    </font>
    <font>
      <sz val="12"/>
      <color rgb="FF000000"/>
      <name val="Times New Roman"/>
      <family val="1"/>
    </font>
    <font>
      <b/>
      <sz val="12"/>
      <color rgb="FFFF0000"/>
      <name val="Times New Roman"/>
      <family val="1"/>
    </font>
    <font>
      <b/>
      <sz val="12"/>
      <color rgb="FF000000"/>
      <name val="Times New Roman"/>
      <family val="1"/>
    </font>
    <font>
      <sz val="11"/>
      <color rgb="FFFF0000"/>
      <name val="Times New Roman"/>
      <family val="1"/>
    </font>
    <font>
      <i/>
      <sz val="11"/>
      <color rgb="FFFF0000"/>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s>
  <cellStyleXfs count="20">
    <xf numFmtId="0" fontId="0" fillId="0" borderId="0"/>
    <xf numFmtId="164" fontId="5" fillId="0" borderId="0" applyFont="0" applyFill="0" applyBorder="0" applyAlignment="0" applyProtection="0"/>
    <xf numFmtId="166" fontId="5"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8" fillId="0" borderId="0"/>
    <xf numFmtId="0" fontId="8" fillId="0" borderId="0"/>
    <xf numFmtId="0" fontId="7" fillId="0" borderId="0"/>
    <xf numFmtId="0" fontId="9" fillId="0" borderId="0"/>
    <xf numFmtId="0" fontId="8" fillId="0" borderId="0"/>
    <xf numFmtId="0" fontId="6" fillId="0" borderId="0"/>
    <xf numFmtId="0" fontId="7" fillId="0" borderId="0"/>
    <xf numFmtId="166" fontId="8" fillId="0" borderId="0" applyFont="0" applyFill="0" applyBorder="0" applyAlignment="0" applyProtection="0"/>
    <xf numFmtId="0" fontId="10" fillId="0" borderId="0"/>
    <xf numFmtId="0" fontId="11" fillId="0" borderId="0" applyFont="0" applyFill="0" applyBorder="0" applyAlignment="0" applyProtection="0"/>
    <xf numFmtId="0" fontId="9" fillId="0" borderId="0"/>
    <xf numFmtId="164" fontId="9" fillId="0" borderId="0" applyFont="0" applyFill="0" applyBorder="0" applyAlignment="0" applyProtection="0"/>
    <xf numFmtId="43" fontId="18" fillId="0" borderId="0" applyFont="0" applyFill="0" applyBorder="0" applyAlignment="0" applyProtection="0"/>
    <xf numFmtId="165" fontId="5" fillId="0" borderId="0" applyFont="0" applyFill="0" applyBorder="0" applyAlignment="0" applyProtection="0"/>
  </cellStyleXfs>
  <cellXfs count="149">
    <xf numFmtId="0" fontId="0" fillId="0" borderId="0" xfId="0"/>
    <xf numFmtId="0" fontId="1" fillId="2" borderId="0" xfId="0" applyFont="1" applyFill="1"/>
    <xf numFmtId="0" fontId="13" fillId="0" borderId="0" xfId="0" applyFont="1"/>
    <xf numFmtId="0" fontId="12" fillId="0" borderId="0" xfId="0" applyFont="1"/>
    <xf numFmtId="0" fontId="13" fillId="2" borderId="2"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left" vertical="center" wrapText="1"/>
    </xf>
    <xf numFmtId="1" fontId="12" fillId="2" borderId="2" xfId="0" applyNumberFormat="1" applyFont="1" applyFill="1" applyBorder="1" applyAlignment="1">
      <alignment horizontal="center" vertical="center"/>
    </xf>
    <xf numFmtId="0" fontId="12" fillId="2" borderId="2" xfId="0" applyFont="1" applyFill="1" applyBorder="1" applyAlignment="1">
      <alignment horizontal="justify" vertical="center"/>
    </xf>
    <xf numFmtId="1" fontId="12" fillId="2" borderId="3" xfId="0" applyNumberFormat="1" applyFont="1" applyFill="1" applyBorder="1" applyAlignment="1">
      <alignment horizontal="center" vertical="center"/>
    </xf>
    <xf numFmtId="0" fontId="12" fillId="2" borderId="3" xfId="0" applyFont="1" applyFill="1" applyBorder="1" applyAlignment="1">
      <alignment horizontal="justify" vertical="center"/>
    </xf>
    <xf numFmtId="0" fontId="13" fillId="2" borderId="3"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2" fillId="3" borderId="0" xfId="0" applyFont="1" applyFill="1"/>
    <xf numFmtId="0" fontId="12" fillId="2" borderId="4" xfId="0" applyFont="1" applyFill="1" applyBorder="1" applyAlignment="1">
      <alignment horizontal="center" vertical="center" wrapText="1"/>
    </xf>
    <xf numFmtId="0" fontId="12" fillId="2" borderId="4"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3" fontId="13" fillId="2" borderId="2" xfId="0" applyNumberFormat="1" applyFont="1" applyFill="1" applyBorder="1" applyAlignment="1">
      <alignment horizontal="right" vertical="center" wrapText="1"/>
    </xf>
    <xf numFmtId="0" fontId="13" fillId="4" borderId="0" xfId="0" applyFont="1" applyFill="1"/>
    <xf numFmtId="0" fontId="13" fillId="2" borderId="0" xfId="0" applyFont="1" applyFill="1"/>
    <xf numFmtId="0" fontId="0" fillId="2" borderId="0" xfId="0" applyFill="1"/>
    <xf numFmtId="0" fontId="12" fillId="2" borderId="0" xfId="0" applyFont="1" applyFill="1" applyAlignment="1">
      <alignment vertical="center" wrapText="1"/>
    </xf>
    <xf numFmtId="3" fontId="12" fillId="2" borderId="7" xfId="0" applyNumberFormat="1" applyFont="1" applyFill="1" applyBorder="1" applyAlignment="1">
      <alignment vertical="center" wrapText="1"/>
    </xf>
    <xf numFmtId="3" fontId="12" fillId="2" borderId="0" xfId="0" applyNumberFormat="1" applyFont="1" applyFill="1" applyAlignment="1">
      <alignment vertical="center" wrapText="1"/>
    </xf>
    <xf numFmtId="3" fontId="13" fillId="2" borderId="2" xfId="0" applyNumberFormat="1" applyFont="1" applyFill="1" applyBorder="1" applyAlignment="1">
      <alignment vertical="center"/>
    </xf>
    <xf numFmtId="0" fontId="12" fillId="2" borderId="1" xfId="0" applyFont="1" applyFill="1" applyBorder="1" applyAlignment="1">
      <alignment horizontal="center" vertical="center" wrapText="1"/>
    </xf>
    <xf numFmtId="0" fontId="13" fillId="2" borderId="0" xfId="0" applyFont="1" applyFill="1" applyAlignment="1">
      <alignment horizontal="center" vertical="center" wrapText="1"/>
    </xf>
    <xf numFmtId="0" fontId="12" fillId="2" borderId="1" xfId="0" applyFont="1" applyFill="1" applyBorder="1" applyAlignment="1">
      <alignment horizontal="left" vertical="center" wrapText="1"/>
    </xf>
    <xf numFmtId="3" fontId="12" fillId="2" borderId="1" xfId="0" applyNumberFormat="1" applyFont="1" applyFill="1" applyBorder="1" applyAlignment="1">
      <alignment horizontal="right" vertical="center" wrapText="1"/>
    </xf>
    <xf numFmtId="0" fontId="12" fillId="2" borderId="0" xfId="0" applyFont="1" applyFill="1" applyAlignment="1">
      <alignment horizontal="center" vertical="center" wrapText="1"/>
    </xf>
    <xf numFmtId="0" fontId="12" fillId="2" borderId="0" xfId="0" applyFont="1" applyFill="1"/>
    <xf numFmtId="3" fontId="12" fillId="2" borderId="4" xfId="0" applyNumberFormat="1" applyFont="1" applyFill="1" applyBorder="1" applyAlignment="1">
      <alignment horizontal="right" vertical="center" wrapText="1"/>
    </xf>
    <xf numFmtId="3" fontId="12" fillId="2" borderId="2" xfId="0" applyNumberFormat="1" applyFont="1" applyFill="1" applyBorder="1" applyAlignment="1">
      <alignment horizontal="right" vertical="center" wrapText="1"/>
    </xf>
    <xf numFmtId="3" fontId="12" fillId="2" borderId="2" xfId="0" applyNumberFormat="1" applyFont="1" applyFill="1" applyBorder="1" applyAlignment="1">
      <alignment vertical="center"/>
    </xf>
    <xf numFmtId="3" fontId="13" fillId="2" borderId="2" xfId="0" applyNumberFormat="1" applyFont="1" applyFill="1" applyBorder="1" applyAlignment="1">
      <alignment horizontal="right" vertical="center"/>
    </xf>
    <xf numFmtId="3" fontId="13" fillId="2" borderId="0" xfId="0" applyNumberFormat="1" applyFont="1" applyFill="1"/>
    <xf numFmtId="3" fontId="13" fillId="2" borderId="5" xfId="0" applyNumberFormat="1" applyFont="1" applyFill="1" applyBorder="1" applyAlignment="1">
      <alignment vertical="center"/>
    </xf>
    <xf numFmtId="0" fontId="13" fillId="2" borderId="5" xfId="0" applyFont="1" applyFill="1" applyBorder="1" applyAlignment="1">
      <alignment horizontal="center" vertical="center" wrapText="1"/>
    </xf>
    <xf numFmtId="0" fontId="13" fillId="2" borderId="5" xfId="0" applyFont="1" applyFill="1" applyBorder="1" applyAlignment="1">
      <alignment horizontal="left" vertical="center" wrapText="1"/>
    </xf>
    <xf numFmtId="3" fontId="12" fillId="2" borderId="5" xfId="0" applyNumberFormat="1" applyFont="1" applyFill="1" applyBorder="1" applyAlignment="1">
      <alignment vertical="center"/>
    </xf>
    <xf numFmtId="3" fontId="12" fillId="2" borderId="1" xfId="0" applyNumberFormat="1" applyFont="1" applyFill="1" applyBorder="1" applyAlignment="1">
      <alignment vertical="center"/>
    </xf>
    <xf numFmtId="3" fontId="12" fillId="2" borderId="4" xfId="0" applyNumberFormat="1" applyFont="1" applyFill="1" applyBorder="1" applyAlignment="1">
      <alignment vertical="center"/>
    </xf>
    <xf numFmtId="3" fontId="12" fillId="2" borderId="2" xfId="0" applyNumberFormat="1" applyFont="1" applyFill="1" applyBorder="1" applyAlignment="1">
      <alignment horizontal="center" vertical="center" wrapText="1"/>
    </xf>
    <xf numFmtId="1" fontId="13" fillId="2" borderId="2" xfId="0" applyNumberFormat="1" applyFont="1" applyFill="1" applyBorder="1" applyAlignment="1">
      <alignment vertical="center"/>
    </xf>
    <xf numFmtId="169" fontId="13" fillId="2" borderId="2" xfId="0" applyNumberFormat="1" applyFont="1" applyFill="1" applyBorder="1" applyAlignment="1">
      <alignment horizontal="right" vertical="center" wrapText="1"/>
    </xf>
    <xf numFmtId="3" fontId="12" fillId="2" borderId="3" xfId="0" applyNumberFormat="1" applyFont="1" applyFill="1" applyBorder="1" applyAlignment="1">
      <alignment vertical="center"/>
    </xf>
    <xf numFmtId="3" fontId="13" fillId="2" borderId="5" xfId="0" applyNumberFormat="1" applyFont="1" applyFill="1" applyBorder="1"/>
    <xf numFmtId="3" fontId="12" fillId="2" borderId="5" xfId="0" applyNumberFormat="1" applyFont="1" applyFill="1" applyBorder="1"/>
    <xf numFmtId="3" fontId="12" fillId="2" borderId="3" xfId="0" applyNumberFormat="1" applyFont="1" applyFill="1" applyBorder="1"/>
    <xf numFmtId="0" fontId="2" fillId="2" borderId="0" xfId="0" applyFont="1" applyFill="1" applyAlignment="1">
      <alignment horizontal="justify" vertical="center"/>
    </xf>
    <xf numFmtId="167" fontId="12" fillId="2" borderId="4" xfId="1" applyNumberFormat="1" applyFont="1" applyFill="1" applyBorder="1" applyAlignment="1">
      <alignment horizontal="center" vertical="center" wrapText="1"/>
    </xf>
    <xf numFmtId="0" fontId="13" fillId="2" borderId="2" xfId="0" applyFont="1" applyFill="1" applyBorder="1" applyAlignment="1">
      <alignment horizontal="right" vertical="center" wrapText="1"/>
    </xf>
    <xf numFmtId="3" fontId="17" fillId="2" borderId="1" xfId="18" applyNumberFormat="1" applyFont="1" applyFill="1" applyBorder="1" applyAlignment="1">
      <alignment horizontal="right" vertical="center"/>
    </xf>
    <xf numFmtId="3" fontId="17" fillId="2" borderId="1" xfId="13" applyNumberFormat="1" applyFont="1" applyFill="1" applyBorder="1" applyAlignment="1">
      <alignment horizontal="right" vertical="center" wrapText="1"/>
    </xf>
    <xf numFmtId="3" fontId="17" fillId="2" borderId="1" xfId="0" applyNumberFormat="1" applyFont="1" applyFill="1" applyBorder="1" applyAlignment="1">
      <alignment horizontal="right" vertical="center" wrapText="1"/>
    </xf>
    <xf numFmtId="1" fontId="13" fillId="2" borderId="2" xfId="0" applyNumberFormat="1" applyFont="1" applyFill="1" applyBorder="1" applyAlignment="1">
      <alignment horizontal="center" vertical="center"/>
    </xf>
    <xf numFmtId="3" fontId="13" fillId="2" borderId="2" xfId="1" applyNumberFormat="1" applyFont="1" applyFill="1" applyBorder="1" applyAlignment="1">
      <alignment vertical="center"/>
    </xf>
    <xf numFmtId="3" fontId="13" fillId="2" borderId="2" xfId="0" applyNumberFormat="1" applyFont="1" applyFill="1" applyBorder="1" applyAlignment="1">
      <alignment horizontal="center" vertical="center" wrapText="1"/>
    </xf>
    <xf numFmtId="0" fontId="13" fillId="2" borderId="2" xfId="0" applyFont="1" applyFill="1" applyBorder="1" applyAlignment="1">
      <alignment vertical="center"/>
    </xf>
    <xf numFmtId="169" fontId="13" fillId="2" borderId="2" xfId="0" applyNumberFormat="1" applyFont="1" applyFill="1" applyBorder="1" applyAlignment="1">
      <alignment vertical="center"/>
    </xf>
    <xf numFmtId="167" fontId="13" fillId="2" borderId="2" xfId="1" applyNumberFormat="1" applyFont="1" applyFill="1" applyBorder="1" applyAlignment="1">
      <alignment vertical="center"/>
    </xf>
    <xf numFmtId="167" fontId="12" fillId="2" borderId="2" xfId="1" applyNumberFormat="1" applyFont="1" applyFill="1" applyBorder="1" applyAlignment="1">
      <alignment horizontal="center" vertical="center" wrapText="1"/>
    </xf>
    <xf numFmtId="0" fontId="12" fillId="2" borderId="2" xfId="0" applyFont="1" applyFill="1" applyBorder="1" applyAlignment="1">
      <alignment vertical="center"/>
    </xf>
    <xf numFmtId="0" fontId="13" fillId="0" borderId="0" xfId="0" applyFont="1" applyAlignment="1">
      <alignment horizontal="justify" vertical="center"/>
    </xf>
    <xf numFmtId="3" fontId="13" fillId="2" borderId="5" xfId="0" applyNumberFormat="1" applyFont="1" applyFill="1" applyBorder="1" applyAlignment="1">
      <alignment horizontal="right" vertical="center" wrapText="1"/>
    </xf>
    <xf numFmtId="1" fontId="13" fillId="2" borderId="4" xfId="19" applyNumberFormat="1" applyFont="1" applyFill="1" applyBorder="1" applyAlignment="1">
      <alignment horizontal="right" vertical="center" wrapText="1"/>
    </xf>
    <xf numFmtId="0" fontId="12" fillId="2" borderId="2" xfId="0" applyFont="1" applyFill="1" applyBorder="1" applyAlignment="1">
      <alignment horizontal="right" vertical="center" wrapText="1"/>
    </xf>
    <xf numFmtId="0" fontId="12" fillId="2" borderId="2" xfId="0" applyFont="1" applyFill="1" applyBorder="1" applyAlignment="1">
      <alignment horizontal="right" vertical="center"/>
    </xf>
    <xf numFmtId="171" fontId="13" fillId="2" borderId="2" xfId="1" applyNumberFormat="1" applyFont="1" applyFill="1" applyBorder="1" applyAlignment="1">
      <alignment vertical="center"/>
    </xf>
    <xf numFmtId="1" fontId="13" fillId="2" borderId="2" xfId="0" applyNumberFormat="1" applyFont="1" applyFill="1" applyBorder="1" applyAlignment="1">
      <alignment horizontal="right" vertical="center" wrapText="1"/>
    </xf>
    <xf numFmtId="1" fontId="13" fillId="2" borderId="2" xfId="19" applyNumberFormat="1" applyFont="1" applyFill="1" applyBorder="1" applyAlignment="1">
      <alignment horizontal="right" vertical="center" wrapText="1"/>
    </xf>
    <xf numFmtId="171" fontId="12" fillId="2" borderId="2" xfId="0" applyNumberFormat="1" applyFont="1" applyFill="1" applyBorder="1" applyAlignment="1">
      <alignment vertical="center"/>
    </xf>
    <xf numFmtId="3" fontId="13" fillId="2" borderId="5" xfId="0" applyNumberFormat="1" applyFont="1" applyFill="1" applyBorder="1" applyAlignment="1">
      <alignment horizontal="right" vertical="center"/>
    </xf>
    <xf numFmtId="168" fontId="12" fillId="2" borderId="1" xfId="0" applyNumberFormat="1" applyFont="1" applyFill="1" applyBorder="1" applyAlignment="1">
      <alignment horizontal="right" vertical="center" wrapText="1"/>
    </xf>
    <xf numFmtId="168" fontId="12" fillId="2" borderId="4" xfId="0" applyNumberFormat="1" applyFont="1" applyFill="1" applyBorder="1" applyAlignment="1">
      <alignment horizontal="right" vertical="center" wrapText="1"/>
    </xf>
    <xf numFmtId="168" fontId="13" fillId="2" borderId="2" xfId="0" applyNumberFormat="1" applyFont="1" applyFill="1" applyBorder="1" applyAlignment="1">
      <alignment horizontal="right" vertical="center" wrapText="1"/>
    </xf>
    <xf numFmtId="168" fontId="12" fillId="2" borderId="0" xfId="0" applyNumberFormat="1" applyFont="1" applyFill="1" applyAlignment="1">
      <alignment horizontal="center" vertical="center" wrapText="1"/>
    </xf>
    <xf numFmtId="168" fontId="12" fillId="2" borderId="0" xfId="0" applyNumberFormat="1" applyFont="1" applyFill="1"/>
    <xf numFmtId="168" fontId="12" fillId="2" borderId="0" xfId="0" applyNumberFormat="1" applyFont="1" applyFill="1" applyAlignment="1">
      <alignment wrapText="1"/>
    </xf>
    <xf numFmtId="3" fontId="12" fillId="2" borderId="0" xfId="0" applyNumberFormat="1" applyFont="1" applyFill="1"/>
    <xf numFmtId="168" fontId="12" fillId="2" borderId="2" xfId="0" applyNumberFormat="1" applyFont="1" applyFill="1" applyBorder="1" applyAlignment="1">
      <alignment vertical="center"/>
    </xf>
    <xf numFmtId="0" fontId="13" fillId="2" borderId="2" xfId="0" applyFont="1" applyFill="1" applyBorder="1" applyAlignment="1">
      <alignment horizontal="justify" vertical="center"/>
    </xf>
    <xf numFmtId="168" fontId="13" fillId="2" borderId="2" xfId="0" applyNumberFormat="1" applyFont="1" applyFill="1" applyBorder="1" applyAlignment="1">
      <alignment vertical="center"/>
    </xf>
    <xf numFmtId="168" fontId="12" fillId="2" borderId="5" xfId="0" applyNumberFormat="1" applyFont="1" applyFill="1" applyBorder="1" applyAlignment="1">
      <alignment vertical="center"/>
    </xf>
    <xf numFmtId="168" fontId="12" fillId="2" borderId="1" xfId="0" applyNumberFormat="1" applyFont="1" applyFill="1" applyBorder="1" applyAlignment="1">
      <alignment vertical="center"/>
    </xf>
    <xf numFmtId="168" fontId="12" fillId="2" borderId="4" xfId="0" applyNumberFormat="1" applyFont="1" applyFill="1" applyBorder="1" applyAlignment="1">
      <alignment vertical="center"/>
    </xf>
    <xf numFmtId="168" fontId="12" fillId="2" borderId="2" xfId="0" applyNumberFormat="1" applyFont="1" applyFill="1" applyBorder="1" applyAlignment="1">
      <alignment horizontal="right" vertical="center" wrapText="1"/>
    </xf>
    <xf numFmtId="168" fontId="12" fillId="2" borderId="2" xfId="0" applyNumberFormat="1" applyFont="1" applyFill="1" applyBorder="1" applyAlignment="1">
      <alignment horizontal="center" vertical="center" wrapText="1"/>
    </xf>
    <xf numFmtId="168" fontId="13" fillId="2" borderId="5" xfId="0" applyNumberFormat="1" applyFont="1" applyFill="1" applyBorder="1" applyAlignment="1">
      <alignment vertical="center"/>
    </xf>
    <xf numFmtId="168" fontId="12" fillId="2" borderId="3" xfId="0" applyNumberFormat="1" applyFont="1" applyFill="1" applyBorder="1" applyAlignment="1">
      <alignment vertical="center"/>
    </xf>
    <xf numFmtId="168" fontId="13" fillId="2" borderId="5" xfId="0" applyNumberFormat="1" applyFont="1" applyFill="1" applyBorder="1"/>
    <xf numFmtId="168" fontId="12" fillId="2" borderId="5" xfId="0" applyNumberFormat="1" applyFont="1" applyFill="1" applyBorder="1"/>
    <xf numFmtId="0" fontId="14" fillId="2" borderId="2" xfId="0" applyFont="1" applyFill="1" applyBorder="1" applyAlignment="1">
      <alignment horizontal="center" vertical="center" wrapText="1"/>
    </xf>
    <xf numFmtId="168" fontId="15" fillId="2" borderId="2" xfId="0" applyNumberFormat="1" applyFont="1" applyFill="1" applyBorder="1"/>
    <xf numFmtId="0" fontId="13" fillId="2" borderId="6" xfId="0" applyFont="1" applyFill="1" applyBorder="1" applyAlignment="1">
      <alignment horizontal="center" vertical="center" wrapText="1"/>
    </xf>
    <xf numFmtId="0" fontId="13" fillId="2" borderId="6" xfId="0" applyFont="1" applyFill="1" applyBorder="1" applyAlignment="1">
      <alignment horizontal="left" vertical="center" wrapText="1"/>
    </xf>
    <xf numFmtId="168" fontId="13" fillId="2" borderId="6" xfId="0" applyNumberFormat="1" applyFont="1" applyFill="1" applyBorder="1"/>
    <xf numFmtId="168" fontId="13" fillId="2" borderId="2" xfId="0" applyNumberFormat="1" applyFont="1" applyFill="1" applyBorder="1" applyAlignment="1">
      <alignment vertical="center" wrapText="1"/>
    </xf>
    <xf numFmtId="170" fontId="12" fillId="2" borderId="2" xfId="0" applyNumberFormat="1" applyFont="1" applyFill="1" applyBorder="1" applyAlignment="1">
      <alignment horizontal="center" vertical="center" wrapText="1"/>
    </xf>
    <xf numFmtId="0" fontId="13" fillId="2" borderId="0" xfId="0" applyFont="1" applyFill="1" applyAlignment="1">
      <alignment horizontal="justify" vertical="center"/>
    </xf>
    <xf numFmtId="0" fontId="2" fillId="0" borderId="0" xfId="0" applyFont="1" applyAlignment="1">
      <alignment horizontal="center"/>
    </xf>
    <xf numFmtId="0" fontId="2" fillId="0" borderId="0" xfId="0" applyFont="1"/>
    <xf numFmtId="0" fontId="1" fillId="0" borderId="0" xfId="0" applyFont="1" applyAlignment="1">
      <alignment horizontal="center"/>
    </xf>
    <xf numFmtId="0" fontId="1" fillId="0" borderId="0" xfId="0" applyFon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xf>
    <xf numFmtId="0" fontId="1" fillId="0" borderId="4" xfId="0" applyFont="1" applyBorder="1" applyAlignment="1">
      <alignment horizontal="left" vertical="center" wrapText="1"/>
    </xf>
    <xf numFmtId="0" fontId="2" fillId="0" borderId="2" xfId="0" applyFont="1" applyBorder="1" applyAlignment="1">
      <alignment horizontal="center"/>
    </xf>
    <xf numFmtId="0" fontId="1" fillId="0" borderId="2" xfId="0" applyFont="1" applyBorder="1" applyAlignment="1">
      <alignment horizontal="justify" vertical="center"/>
    </xf>
    <xf numFmtId="0" fontId="21" fillId="0" borderId="2" xfId="0" applyFont="1" applyBorder="1" applyAlignment="1">
      <alignment horizontal="justify" vertical="center"/>
    </xf>
    <xf numFmtId="0" fontId="2" fillId="0" borderId="2" xfId="0" applyFont="1" applyBorder="1" applyAlignment="1">
      <alignment horizontal="justify" vertical="center"/>
    </xf>
    <xf numFmtId="0" fontId="23" fillId="0" borderId="2" xfId="0" applyFont="1" applyBorder="1" applyAlignment="1">
      <alignment horizontal="justify" vertical="center"/>
    </xf>
    <xf numFmtId="0" fontId="2" fillId="0" borderId="2" xfId="0" applyFont="1" applyBorder="1"/>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2" fillId="0" borderId="5" xfId="0" applyFont="1" applyBorder="1" applyAlignment="1">
      <alignment horizontal="center" vertical="center" wrapText="1"/>
    </xf>
    <xf numFmtId="0" fontId="24" fillId="0" borderId="2" xfId="0" applyFont="1" applyBorder="1" applyAlignment="1">
      <alignment horizontal="justify" vertical="center"/>
    </xf>
    <xf numFmtId="0" fontId="25" fillId="0" borderId="2" xfId="0" applyFont="1" applyBorder="1" applyAlignment="1">
      <alignment horizontal="justify" vertical="center"/>
    </xf>
    <xf numFmtId="0" fontId="2" fillId="0" borderId="2" xfId="0" applyFont="1" applyBorder="1" applyAlignment="1">
      <alignment vertical="center"/>
    </xf>
    <xf numFmtId="0" fontId="2" fillId="0" borderId="0" xfId="0" applyFont="1" applyAlignment="1">
      <alignment horizontal="justify" vertical="center"/>
    </xf>
    <xf numFmtId="0" fontId="2" fillId="0" borderId="3" xfId="0" applyFont="1" applyBorder="1" applyAlignment="1">
      <alignment horizontal="center"/>
    </xf>
    <xf numFmtId="0" fontId="2" fillId="0" borderId="3" xfId="0" applyFont="1" applyBorder="1" applyAlignment="1">
      <alignment horizontal="justify" vertical="center"/>
    </xf>
    <xf numFmtId="0" fontId="2" fillId="0" borderId="3" xfId="0" applyFont="1" applyBorder="1"/>
    <xf numFmtId="0" fontId="13" fillId="0" borderId="2" xfId="0" applyFont="1" applyBorder="1" applyAlignment="1">
      <alignment horizontal="justify" vertical="center"/>
    </xf>
    <xf numFmtId="0" fontId="1" fillId="2" borderId="0" xfId="0" applyFont="1" applyFill="1" applyAlignment="1">
      <alignment horizontal="center"/>
    </xf>
    <xf numFmtId="0" fontId="1" fillId="2" borderId="0" xfId="0" applyFont="1" applyFill="1" applyAlignment="1">
      <alignment horizontal="center" vertical="center" wrapText="1"/>
    </xf>
    <xf numFmtId="0" fontId="2" fillId="2" borderId="0" xfId="0" applyFont="1" applyFill="1" applyAlignment="1">
      <alignment horizontal="left" vertical="center"/>
    </xf>
    <xf numFmtId="0" fontId="12" fillId="2" borderId="1" xfId="0" applyFont="1" applyFill="1" applyBorder="1" applyAlignment="1">
      <alignment horizontal="center" vertical="center"/>
    </xf>
    <xf numFmtId="0" fontId="3" fillId="2" borderId="0" xfId="0" applyFont="1" applyFill="1" applyAlignment="1">
      <alignment horizontal="center"/>
    </xf>
    <xf numFmtId="0" fontId="12" fillId="2" borderId="1"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0" xfId="0" applyFont="1" applyFill="1" applyAlignment="1">
      <alignment horizontal="center"/>
    </xf>
    <xf numFmtId="0" fontId="12" fillId="2" borderId="0" xfId="0" applyFont="1" applyFill="1" applyAlignment="1">
      <alignment horizontal="center" vertical="center" wrapText="1"/>
    </xf>
    <xf numFmtId="0" fontId="13" fillId="0" borderId="0" xfId="0" applyFont="1" applyAlignment="1">
      <alignment horizontal="left" vertical="center"/>
    </xf>
    <xf numFmtId="0" fontId="19" fillId="2" borderId="0" xfId="0" applyFont="1" applyFill="1" applyAlignment="1">
      <alignment horizontal="center"/>
    </xf>
    <xf numFmtId="0" fontId="13" fillId="2" borderId="0" xfId="0" applyFont="1" applyFill="1" applyAlignment="1">
      <alignment horizontal="left" vertical="center"/>
    </xf>
    <xf numFmtId="0" fontId="1" fillId="0" borderId="0" xfId="0" applyFont="1" applyAlignment="1">
      <alignment horizontal="center"/>
    </xf>
    <xf numFmtId="0" fontId="3" fillId="0" borderId="0" xfId="0" applyFont="1" applyAlignment="1">
      <alignment horizont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2" fontId="21" fillId="0" borderId="5" xfId="0" applyNumberFormat="1" applyFont="1" applyBorder="1" applyAlignment="1">
      <alignment horizontal="left" vertical="center" wrapText="1"/>
    </xf>
    <xf numFmtId="2" fontId="21" fillId="0" borderId="4" xfId="0" applyNumberFormat="1"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cellXfs>
  <cellStyles count="20">
    <cellStyle name="Bình thường 2" xfId="5"/>
    <cellStyle name="Bình thường 2 2" xfId="6"/>
    <cellStyle name="Chuẩn 2" xfId="14"/>
    <cellStyle name="Chuẩn 2 2" xfId="10"/>
    <cellStyle name="Chuẩn 2 3" xfId="11"/>
    <cellStyle name="Chuẩn 3" xfId="12"/>
    <cellStyle name="Comma" xfId="1" builtinId="3"/>
    <cellStyle name="Comma [0]" xfId="19" builtinId="6"/>
    <cellStyle name="Comma 10" xfId="13"/>
    <cellStyle name="Comma 2" xfId="4"/>
    <cellStyle name="Comma 2 2" xfId="17"/>
    <cellStyle name="Comma 3" xfId="2"/>
    <cellStyle name="Dấu phảy 2" xfId="15"/>
    <cellStyle name="Dấu phảy 7" xfId="18"/>
    <cellStyle name="Normal" xfId="0" builtinId="0"/>
    <cellStyle name="Normal 2" xfId="7"/>
    <cellStyle name="Normal 2 4 2 2" xfId="16"/>
    <cellStyle name="Normal 3" xfId="8"/>
    <cellStyle name="Normal 4" xfId="3"/>
    <cellStyle name="Normal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I%20TC\Desktop\Thuye&#770;&#769;t_minh_S&#272;,_BS_NQ_08_ve&#770;&#768;_co&#795;_che&#770;&#769;_lo&#770;&#768;ng_ghe&#769;p_Cho&#795;&#803;_&#272;o&#770;&#768;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1 CT DTTSMN"/>
      <sheetName val="B02 CT GNBV"/>
      <sheetName val="B03 CT NTM"/>
      <sheetName val="B 04 TM DTNQ"/>
    </sheetNames>
    <sheetDataSet>
      <sheetData sheetId="0">
        <row r="8">
          <cell r="D8">
            <v>22404.5</v>
          </cell>
          <cell r="E8">
            <v>1105.5</v>
          </cell>
          <cell r="I8">
            <v>16869.048567999998</v>
          </cell>
          <cell r="J8">
            <v>905.14373799999998</v>
          </cell>
        </row>
        <row r="114">
          <cell r="D114">
            <v>727</v>
          </cell>
        </row>
        <row r="115">
          <cell r="I115">
            <v>602.880493</v>
          </cell>
        </row>
        <row r="120">
          <cell r="D120">
            <v>5534.9514319999998</v>
          </cell>
          <cell r="E120">
            <v>200.35626199999999</v>
          </cell>
          <cell r="I120">
            <v>2720.1991530190003</v>
          </cell>
          <cell r="J120">
            <v>72.000018230999999</v>
          </cell>
        </row>
        <row r="215">
          <cell r="D215">
            <v>124.1196587</v>
          </cell>
          <cell r="I215">
            <v>124.1196587</v>
          </cell>
        </row>
        <row r="216">
          <cell r="D216">
            <v>66</v>
          </cell>
          <cell r="E216">
            <v>4</v>
          </cell>
        </row>
        <row r="219">
          <cell r="D219">
            <v>31365</v>
          </cell>
          <cell r="E219">
            <v>1771</v>
          </cell>
          <cell r="I219">
            <v>13867.767996</v>
          </cell>
          <cell r="J219">
            <v>549.62815599999999</v>
          </cell>
        </row>
        <row r="361">
          <cell r="D361">
            <v>601</v>
          </cell>
        </row>
        <row r="362">
          <cell r="I362">
            <v>387.33100000000002</v>
          </cell>
        </row>
        <row r="363">
          <cell r="D363">
            <v>283</v>
          </cell>
          <cell r="E363">
            <v>16</v>
          </cell>
        </row>
      </sheetData>
      <sheetData sheetId="1">
        <row r="8">
          <cell r="D8">
            <v>83</v>
          </cell>
          <cell r="E8">
            <v>6</v>
          </cell>
        </row>
        <row r="38">
          <cell r="D38">
            <v>439</v>
          </cell>
          <cell r="E38">
            <v>12.5</v>
          </cell>
          <cell r="I38">
            <v>322.29702600000002</v>
          </cell>
          <cell r="J38">
            <v>12.5</v>
          </cell>
        </row>
        <row r="50">
          <cell r="D50">
            <v>753.976</v>
          </cell>
          <cell r="E50">
            <v>22.613999999999997</v>
          </cell>
          <cell r="I50">
            <v>538.71799999999996</v>
          </cell>
          <cell r="J50">
            <v>15.615627</v>
          </cell>
        </row>
        <row r="60">
          <cell r="D60">
            <v>913.14400000000001</v>
          </cell>
          <cell r="E60">
            <v>27.841000000000001</v>
          </cell>
        </row>
        <row r="118">
          <cell r="D118">
            <v>775.25690918999999</v>
          </cell>
          <cell r="E118">
            <v>23.97701781</v>
          </cell>
          <cell r="I118">
            <v>261.19596527000004</v>
          </cell>
          <cell r="J118">
            <v>8.0782257299999998</v>
          </cell>
        </row>
        <row r="126">
          <cell r="D126">
            <v>188.0248</v>
          </cell>
          <cell r="E126">
            <v>5.8151999999999999</v>
          </cell>
          <cell r="I126">
            <v>28.324000000000002</v>
          </cell>
          <cell r="J126">
            <v>0.876</v>
          </cell>
        </row>
      </sheetData>
      <sheetData sheetId="2">
        <row r="8">
          <cell r="D8">
            <v>37359</v>
          </cell>
          <cell r="E8">
            <v>4381.7</v>
          </cell>
          <cell r="I8">
            <v>18954.720851999999</v>
          </cell>
          <cell r="J8">
            <v>799.97294699999998</v>
          </cell>
          <cell r="L8">
            <v>7531.3653099999983</v>
          </cell>
        </row>
        <row r="140">
          <cell r="D140">
            <v>18404.279148000001</v>
          </cell>
          <cell r="I140">
            <v>7099.881171</v>
          </cell>
          <cell r="J140">
            <v>496.45026200000001</v>
          </cell>
        </row>
        <row r="268">
          <cell r="D268">
            <v>47199</v>
          </cell>
          <cell r="E268">
            <v>9070</v>
          </cell>
          <cell r="I268">
            <v>10729.379499999999</v>
          </cell>
          <cell r="J268">
            <v>1282.7128</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2"/>
  <sheetViews>
    <sheetView zoomScale="89" zoomScaleNormal="89" workbookViewId="0">
      <selection activeCell="A3" sqref="A3:L3"/>
    </sheetView>
  </sheetViews>
  <sheetFormatPr defaultRowHeight="15.75" x14ac:dyDescent="0.25"/>
  <cols>
    <col min="1" max="1" width="7.875" style="22" customWidth="1"/>
    <col min="2" max="2" width="44.75" style="22" customWidth="1"/>
    <col min="3" max="3" width="15.875" style="22" customWidth="1"/>
    <col min="4" max="4" width="16.25" style="22" customWidth="1"/>
    <col min="5" max="5" width="13.75" style="22" customWidth="1"/>
    <col min="6" max="6" width="14.625" style="22" customWidth="1"/>
    <col min="7" max="7" width="12.25" style="22" customWidth="1"/>
    <col min="8" max="8" width="18" style="22" customWidth="1"/>
    <col min="9" max="9" width="16.25" style="22" customWidth="1"/>
    <col min="10" max="10" width="14" style="22" customWidth="1"/>
    <col min="11" max="11" width="10.375" style="22" customWidth="1"/>
    <col min="12" max="12" width="9" style="22"/>
    <col min="13" max="24" width="0" style="22" hidden="1" customWidth="1"/>
    <col min="25" max="16384" width="9" style="22"/>
  </cols>
  <sheetData>
    <row r="1" spans="1:26" x14ac:dyDescent="0.25">
      <c r="K1" s="127" t="s">
        <v>31</v>
      </c>
      <c r="L1" s="127"/>
    </row>
    <row r="2" spans="1:26" ht="45.75" customHeight="1" x14ac:dyDescent="0.25">
      <c r="A2" s="128" t="s">
        <v>55</v>
      </c>
      <c r="B2" s="128"/>
      <c r="C2" s="128"/>
      <c r="D2" s="128"/>
      <c r="E2" s="128"/>
      <c r="F2" s="128"/>
      <c r="G2" s="128"/>
      <c r="H2" s="128"/>
      <c r="I2" s="128"/>
      <c r="J2" s="128"/>
      <c r="K2" s="128"/>
      <c r="L2" s="128"/>
      <c r="O2" s="128"/>
      <c r="P2" s="128"/>
      <c r="Q2" s="128"/>
      <c r="R2" s="128"/>
      <c r="S2" s="128"/>
      <c r="T2" s="128"/>
      <c r="U2" s="128"/>
      <c r="V2" s="128"/>
      <c r="W2" s="128"/>
      <c r="X2" s="128"/>
      <c r="Y2" s="128"/>
      <c r="Z2" s="128"/>
    </row>
    <row r="3" spans="1:26" ht="18" customHeight="1" x14ac:dyDescent="0.25">
      <c r="A3" s="131" t="s">
        <v>57</v>
      </c>
      <c r="B3" s="131"/>
      <c r="C3" s="131"/>
      <c r="D3" s="131"/>
      <c r="E3" s="131"/>
      <c r="F3" s="131"/>
      <c r="G3" s="131"/>
      <c r="H3" s="131"/>
      <c r="I3" s="131"/>
      <c r="J3" s="131"/>
      <c r="K3" s="131"/>
      <c r="L3" s="131"/>
    </row>
    <row r="4" spans="1:26" ht="22.5" customHeight="1" x14ac:dyDescent="0.25"/>
    <row r="5" spans="1:26" ht="25.5" customHeight="1" x14ac:dyDescent="0.25">
      <c r="A5" s="132" t="s">
        <v>0</v>
      </c>
      <c r="B5" s="132" t="s">
        <v>9</v>
      </c>
      <c r="C5" s="130" t="s">
        <v>3</v>
      </c>
      <c r="D5" s="130"/>
      <c r="E5" s="130"/>
      <c r="F5" s="130"/>
      <c r="G5" s="130"/>
      <c r="H5" s="130" t="s">
        <v>7</v>
      </c>
      <c r="I5" s="130"/>
      <c r="J5" s="130"/>
      <c r="K5" s="130"/>
      <c r="L5" s="130"/>
      <c r="M5" s="21"/>
      <c r="N5" s="21"/>
      <c r="O5" s="21"/>
      <c r="P5" s="21"/>
      <c r="Q5" s="21"/>
      <c r="R5" s="21"/>
      <c r="S5" s="21"/>
      <c r="T5" s="21"/>
      <c r="U5" s="21"/>
      <c r="V5" s="21"/>
      <c r="W5" s="21"/>
      <c r="X5" s="21"/>
    </row>
    <row r="6" spans="1:26" ht="98.25" customHeight="1" x14ac:dyDescent="0.25">
      <c r="A6" s="132"/>
      <c r="B6" s="132"/>
      <c r="C6" s="27" t="s">
        <v>8</v>
      </c>
      <c r="D6" s="27" t="s">
        <v>4</v>
      </c>
      <c r="E6" s="27" t="s">
        <v>5</v>
      </c>
      <c r="F6" s="27" t="s">
        <v>10</v>
      </c>
      <c r="G6" s="27" t="s">
        <v>6</v>
      </c>
      <c r="H6" s="27" t="s">
        <v>7</v>
      </c>
      <c r="I6" s="27" t="s">
        <v>4</v>
      </c>
      <c r="J6" s="27" t="s">
        <v>5</v>
      </c>
      <c r="K6" s="27" t="s">
        <v>11</v>
      </c>
      <c r="L6" s="27" t="s">
        <v>6</v>
      </c>
      <c r="M6" s="28"/>
      <c r="N6" s="21"/>
      <c r="O6" s="21"/>
      <c r="P6" s="21"/>
      <c r="Q6" s="21"/>
      <c r="R6" s="21"/>
      <c r="S6" s="21"/>
      <c r="T6" s="21"/>
      <c r="U6" s="21"/>
      <c r="V6" s="21"/>
      <c r="W6" s="21"/>
      <c r="X6" s="21"/>
    </row>
    <row r="7" spans="1:26" s="1" customFormat="1" ht="29.25" customHeight="1" x14ac:dyDescent="0.25">
      <c r="A7" s="27" t="s">
        <v>17</v>
      </c>
      <c r="B7" s="29" t="s">
        <v>13</v>
      </c>
      <c r="C7" s="30">
        <f>C8+C17+C36+C45+C54</f>
        <v>205720.67600000001</v>
      </c>
      <c r="D7" s="30">
        <f t="shared" ref="D7:L7" si="0">D8+D17+D36+D45+D54</f>
        <v>183291.50200000001</v>
      </c>
      <c r="E7" s="30">
        <f t="shared" si="0"/>
        <v>10846.054</v>
      </c>
      <c r="F7" s="30">
        <f t="shared" si="0"/>
        <v>0</v>
      </c>
      <c r="G7" s="30">
        <f t="shared" si="0"/>
        <v>11583.119999999999</v>
      </c>
      <c r="H7" s="30">
        <f t="shared" si="0"/>
        <v>107723.71379899998</v>
      </c>
      <c r="I7" s="30">
        <f t="shared" si="0"/>
        <v>100574.68206099998</v>
      </c>
      <c r="J7" s="30">
        <f t="shared" si="0"/>
        <v>6715.0817379999999</v>
      </c>
      <c r="K7" s="30">
        <f t="shared" si="0"/>
        <v>0</v>
      </c>
      <c r="L7" s="30">
        <f t="shared" si="0"/>
        <v>433.95</v>
      </c>
      <c r="M7" s="31"/>
      <c r="N7" s="32"/>
      <c r="O7" s="32"/>
      <c r="P7" s="32"/>
      <c r="Q7" s="32"/>
      <c r="R7" s="32"/>
      <c r="S7" s="32"/>
      <c r="T7" s="32"/>
      <c r="U7" s="32"/>
      <c r="V7" s="32"/>
      <c r="W7" s="32"/>
      <c r="X7" s="32"/>
    </row>
    <row r="8" spans="1:26" s="1" customFormat="1" ht="29.25" customHeight="1" x14ac:dyDescent="0.25">
      <c r="A8" s="15" t="s">
        <v>12</v>
      </c>
      <c r="B8" s="16" t="s">
        <v>23</v>
      </c>
      <c r="C8" s="33">
        <f>SUM(C9:C16)</f>
        <v>166760</v>
      </c>
      <c r="D8" s="33">
        <f>SUM(D9:D16)</f>
        <v>150262.5</v>
      </c>
      <c r="E8" s="33">
        <f>SUM(E9:E16)</f>
        <v>7641.5</v>
      </c>
      <c r="F8" s="33">
        <f t="shared" ref="F8:L8" si="1">SUM(F9:F16)</f>
        <v>0</v>
      </c>
      <c r="G8" s="33">
        <f t="shared" si="1"/>
        <v>8856</v>
      </c>
      <c r="H8" s="33">
        <f t="shared" si="1"/>
        <v>97254.438305999982</v>
      </c>
      <c r="I8" s="33">
        <f t="shared" si="1"/>
        <v>91383.894567999989</v>
      </c>
      <c r="J8" s="33">
        <f t="shared" si="1"/>
        <v>5870.5437380000003</v>
      </c>
      <c r="K8" s="33">
        <f t="shared" si="1"/>
        <v>0</v>
      </c>
      <c r="L8" s="33">
        <f t="shared" si="1"/>
        <v>0</v>
      </c>
      <c r="M8" s="133" t="s">
        <v>50</v>
      </c>
      <c r="N8" s="134"/>
      <c r="O8" s="134"/>
      <c r="P8" s="134"/>
      <c r="Q8" s="134"/>
      <c r="R8" s="134"/>
      <c r="S8" s="134"/>
      <c r="T8" s="134"/>
      <c r="U8" s="134"/>
      <c r="V8" s="134"/>
      <c r="W8" s="134"/>
      <c r="X8" s="134"/>
    </row>
    <row r="9" spans="1:26" s="1" customFormat="1" ht="29.25" customHeight="1" x14ac:dyDescent="0.25">
      <c r="A9" s="4">
        <v>1</v>
      </c>
      <c r="B9" s="5" t="s">
        <v>34</v>
      </c>
      <c r="C9" s="19">
        <f>D9+E9+F9+G9</f>
        <v>39831</v>
      </c>
      <c r="D9" s="19">
        <v>29485</v>
      </c>
      <c r="E9" s="19">
        <v>1490</v>
      </c>
      <c r="F9" s="19"/>
      <c r="G9" s="19">
        <v>8856</v>
      </c>
      <c r="H9" s="19">
        <f>I9+J9+K9+L9</f>
        <v>24763.93</v>
      </c>
      <c r="I9" s="19">
        <v>23380.03</v>
      </c>
      <c r="J9" s="19">
        <v>1383.9</v>
      </c>
      <c r="K9" s="19"/>
      <c r="L9" s="19"/>
      <c r="M9" s="31"/>
      <c r="N9" s="32"/>
      <c r="O9" s="32"/>
      <c r="P9" s="32"/>
      <c r="Q9" s="32"/>
      <c r="R9" s="32"/>
      <c r="S9" s="32"/>
      <c r="T9" s="32"/>
      <c r="U9" s="32"/>
      <c r="V9" s="32"/>
      <c r="W9" s="32"/>
      <c r="X9" s="32"/>
    </row>
    <row r="10" spans="1:26" s="1" customFormat="1" ht="29.25" customHeight="1" x14ac:dyDescent="0.25">
      <c r="A10" s="4">
        <v>2</v>
      </c>
      <c r="B10" s="5" t="s">
        <v>35</v>
      </c>
      <c r="C10" s="19">
        <f t="shared" ref="C10:C16" si="2">D10+E10+F10+G10</f>
        <v>18328</v>
      </c>
      <c r="D10" s="19">
        <v>17450</v>
      </c>
      <c r="E10" s="19">
        <v>878</v>
      </c>
      <c r="F10" s="19"/>
      <c r="G10" s="19"/>
      <c r="H10" s="19">
        <f t="shared" ref="H10:H16" si="3">I10+J10+K10+L10</f>
        <v>13133.21</v>
      </c>
      <c r="I10" s="19">
        <v>12308.21</v>
      </c>
      <c r="J10" s="19">
        <v>825</v>
      </c>
      <c r="K10" s="19"/>
      <c r="L10" s="19"/>
      <c r="M10" s="31"/>
      <c r="N10" s="32"/>
      <c r="O10" s="32"/>
      <c r="P10" s="32"/>
      <c r="Q10" s="32"/>
      <c r="R10" s="32"/>
      <c r="S10" s="32"/>
      <c r="T10" s="32"/>
      <c r="U10" s="32"/>
      <c r="V10" s="32"/>
      <c r="W10" s="32"/>
      <c r="X10" s="32"/>
    </row>
    <row r="11" spans="1:26" s="1" customFormat="1" ht="29.25" customHeight="1" x14ac:dyDescent="0.25">
      <c r="A11" s="4">
        <v>3</v>
      </c>
      <c r="B11" s="5" t="s">
        <v>36</v>
      </c>
      <c r="C11" s="19">
        <f t="shared" si="2"/>
        <v>21322</v>
      </c>
      <c r="D11" s="19">
        <v>20266</v>
      </c>
      <c r="E11" s="19">
        <v>1056</v>
      </c>
      <c r="F11" s="19"/>
      <c r="G11" s="19"/>
      <c r="H11" s="19">
        <f t="shared" si="3"/>
        <v>3216</v>
      </c>
      <c r="I11" s="19">
        <v>2771</v>
      </c>
      <c r="J11" s="19">
        <v>445</v>
      </c>
      <c r="K11" s="19"/>
      <c r="L11" s="19"/>
      <c r="M11" s="31"/>
      <c r="N11" s="32"/>
      <c r="O11" s="32"/>
      <c r="P11" s="32"/>
      <c r="Q11" s="32"/>
      <c r="R11" s="32"/>
      <c r="S11" s="32"/>
      <c r="T11" s="32"/>
      <c r="U11" s="32"/>
      <c r="V11" s="32"/>
      <c r="W11" s="32"/>
      <c r="X11" s="32"/>
    </row>
    <row r="12" spans="1:26" s="1" customFormat="1" ht="29.25" customHeight="1" x14ac:dyDescent="0.25">
      <c r="A12" s="4">
        <v>4</v>
      </c>
      <c r="B12" s="5" t="s">
        <v>37</v>
      </c>
      <c r="C12" s="19">
        <f t="shared" si="2"/>
        <v>24775</v>
      </c>
      <c r="D12" s="19">
        <v>23642</v>
      </c>
      <c r="E12" s="19">
        <v>1133</v>
      </c>
      <c r="F12" s="19"/>
      <c r="G12" s="19"/>
      <c r="H12" s="19">
        <f t="shared" si="3"/>
        <v>14552.076999999999</v>
      </c>
      <c r="I12" s="19">
        <v>13495.076999999999</v>
      </c>
      <c r="J12" s="19">
        <v>1057</v>
      </c>
      <c r="K12" s="19"/>
      <c r="L12" s="19"/>
      <c r="M12" s="133"/>
      <c r="N12" s="134"/>
      <c r="O12" s="134"/>
      <c r="P12" s="134"/>
      <c r="Q12" s="32"/>
      <c r="R12" s="32"/>
      <c r="S12" s="32"/>
      <c r="T12" s="32"/>
      <c r="U12" s="32"/>
      <c r="V12" s="32"/>
      <c r="W12" s="32"/>
      <c r="X12" s="32"/>
    </row>
    <row r="13" spans="1:26" s="1" customFormat="1" ht="29.25" customHeight="1" x14ac:dyDescent="0.25">
      <c r="A13" s="4">
        <v>5</v>
      </c>
      <c r="B13" s="5" t="s">
        <v>38</v>
      </c>
      <c r="C13" s="19">
        <f t="shared" si="2"/>
        <v>23510</v>
      </c>
      <c r="D13" s="19">
        <f>'[1]B01 CT DTTSMN'!$D$8</f>
        <v>22404.5</v>
      </c>
      <c r="E13" s="19">
        <f>'[1]B01 CT DTTSMN'!$E$8</f>
        <v>1105.5</v>
      </c>
      <c r="F13" s="19"/>
      <c r="G13" s="19"/>
      <c r="H13" s="19">
        <f t="shared" si="3"/>
        <v>17774.192305999997</v>
      </c>
      <c r="I13" s="19">
        <f>'[1]B01 CT DTTSMN'!$I$8</f>
        <v>16869.048567999998</v>
      </c>
      <c r="J13" s="19">
        <f>'[1]B01 CT DTTSMN'!$J$8</f>
        <v>905.14373799999998</v>
      </c>
      <c r="K13" s="19"/>
      <c r="L13" s="19"/>
      <c r="M13" s="31"/>
      <c r="N13" s="32"/>
      <c r="O13" s="32"/>
      <c r="P13" s="32"/>
      <c r="Q13" s="32"/>
      <c r="R13" s="32"/>
      <c r="S13" s="32"/>
      <c r="T13" s="32"/>
      <c r="U13" s="32"/>
      <c r="V13" s="32"/>
      <c r="W13" s="32"/>
      <c r="X13" s="32"/>
    </row>
    <row r="14" spans="1:26" s="1" customFormat="1" ht="29.25" customHeight="1" x14ac:dyDescent="0.25">
      <c r="A14" s="4">
        <v>6</v>
      </c>
      <c r="B14" s="5" t="s">
        <v>39</v>
      </c>
      <c r="C14" s="19">
        <f t="shared" si="2"/>
        <v>19816</v>
      </c>
      <c r="D14" s="66">
        <v>18732</v>
      </c>
      <c r="E14" s="66">
        <v>1084</v>
      </c>
      <c r="F14" s="66"/>
      <c r="G14" s="66"/>
      <c r="H14" s="19">
        <f t="shared" si="3"/>
        <v>10260.029</v>
      </c>
      <c r="I14" s="66">
        <v>9900.5290000000005</v>
      </c>
      <c r="J14" s="66">
        <v>359.5</v>
      </c>
      <c r="K14" s="66"/>
      <c r="L14" s="66"/>
      <c r="M14" s="31"/>
      <c r="N14" s="32"/>
      <c r="O14" s="32"/>
      <c r="P14" s="32"/>
      <c r="Q14" s="32"/>
      <c r="R14" s="32"/>
      <c r="S14" s="32"/>
      <c r="T14" s="32"/>
      <c r="U14" s="32"/>
      <c r="V14" s="32"/>
      <c r="W14" s="32"/>
      <c r="X14" s="32"/>
    </row>
    <row r="15" spans="1:26" s="1" customFormat="1" ht="29.25" customHeight="1" x14ac:dyDescent="0.25">
      <c r="A15" s="4">
        <v>7</v>
      </c>
      <c r="B15" s="5" t="s">
        <v>40</v>
      </c>
      <c r="C15" s="19">
        <f t="shared" si="2"/>
        <v>18907</v>
      </c>
      <c r="D15" s="19">
        <v>18025</v>
      </c>
      <c r="E15" s="19">
        <v>882</v>
      </c>
      <c r="F15" s="19"/>
      <c r="G15" s="19"/>
      <c r="H15" s="19">
        <f t="shared" si="3"/>
        <v>13284</v>
      </c>
      <c r="I15" s="19">
        <v>12402</v>
      </c>
      <c r="J15" s="19">
        <v>882</v>
      </c>
      <c r="K15" s="19"/>
      <c r="L15" s="19"/>
      <c r="M15" s="31"/>
      <c r="N15" s="32"/>
      <c r="O15" s="32"/>
      <c r="P15" s="32"/>
      <c r="Q15" s="32"/>
      <c r="R15" s="32"/>
      <c r="S15" s="32"/>
      <c r="T15" s="32"/>
      <c r="U15" s="32"/>
      <c r="V15" s="32"/>
      <c r="W15" s="32"/>
      <c r="X15" s="32"/>
    </row>
    <row r="16" spans="1:26" s="1" customFormat="1" ht="29.25" customHeight="1" x14ac:dyDescent="0.25">
      <c r="A16" s="4">
        <v>8</v>
      </c>
      <c r="B16" s="5" t="s">
        <v>41</v>
      </c>
      <c r="C16" s="19">
        <f t="shared" si="2"/>
        <v>271</v>
      </c>
      <c r="D16" s="67">
        <v>258</v>
      </c>
      <c r="E16" s="67">
        <v>13</v>
      </c>
      <c r="F16" s="67"/>
      <c r="G16" s="67"/>
      <c r="H16" s="19">
        <f t="shared" si="3"/>
        <v>271</v>
      </c>
      <c r="I16" s="67">
        <v>258</v>
      </c>
      <c r="J16" s="67">
        <v>13</v>
      </c>
      <c r="K16" s="67"/>
      <c r="L16" s="67"/>
      <c r="M16" s="133"/>
      <c r="N16" s="134"/>
      <c r="O16" s="134"/>
      <c r="P16" s="134"/>
      <c r="Q16" s="32"/>
      <c r="R16" s="32"/>
      <c r="S16" s="32"/>
      <c r="T16" s="32"/>
      <c r="U16" s="32"/>
      <c r="V16" s="32"/>
      <c r="W16" s="32"/>
      <c r="X16" s="32"/>
    </row>
    <row r="17" spans="1:24" s="1" customFormat="1" ht="32.25" customHeight="1" x14ac:dyDescent="0.25">
      <c r="A17" s="8" t="s">
        <v>15</v>
      </c>
      <c r="B17" s="9" t="s">
        <v>1</v>
      </c>
      <c r="C17" s="34">
        <f>C18+C27</f>
        <v>14993.675999999999</v>
      </c>
      <c r="D17" s="34">
        <f t="shared" ref="D17:L17" si="4">D18+D27</f>
        <v>10240.002</v>
      </c>
      <c r="E17" s="34">
        <f t="shared" si="4"/>
        <v>2026.5539999999999</v>
      </c>
      <c r="F17" s="34">
        <f t="shared" si="4"/>
        <v>0</v>
      </c>
      <c r="G17" s="34">
        <f t="shared" si="4"/>
        <v>2727.12</v>
      </c>
      <c r="H17" s="34">
        <f t="shared" si="4"/>
        <v>1210.95</v>
      </c>
      <c r="I17" s="34">
        <f t="shared" si="4"/>
        <v>650.73</v>
      </c>
      <c r="J17" s="34">
        <f t="shared" si="4"/>
        <v>126.27</v>
      </c>
      <c r="K17" s="34">
        <f t="shared" si="4"/>
        <v>0</v>
      </c>
      <c r="L17" s="34">
        <f t="shared" si="4"/>
        <v>433.95</v>
      </c>
      <c r="M17" s="32" t="s">
        <v>49</v>
      </c>
      <c r="N17" s="32"/>
      <c r="O17" s="32"/>
      <c r="P17" s="32"/>
      <c r="Q17" s="32"/>
      <c r="R17" s="32"/>
      <c r="S17" s="32"/>
      <c r="T17" s="32"/>
      <c r="U17" s="32"/>
      <c r="V17" s="32"/>
      <c r="W17" s="32"/>
      <c r="X17" s="32"/>
    </row>
    <row r="18" spans="1:24" ht="32.25" customHeight="1" x14ac:dyDescent="0.25">
      <c r="A18" s="8" t="s">
        <v>42</v>
      </c>
      <c r="B18" s="9" t="s">
        <v>18</v>
      </c>
      <c r="C18" s="35">
        <f>SUM(C19:C26)</f>
        <v>12036.221</v>
      </c>
      <c r="D18" s="35">
        <f t="shared" ref="D18:L18" si="5">SUM(D19:D26)</f>
        <v>8054.0280000000002</v>
      </c>
      <c r="E18" s="35">
        <f t="shared" si="5"/>
        <v>1596.0729999999999</v>
      </c>
      <c r="F18" s="35">
        <f t="shared" si="5"/>
        <v>0</v>
      </c>
      <c r="G18" s="35">
        <f t="shared" si="5"/>
        <v>2386.12</v>
      </c>
      <c r="H18" s="35">
        <f t="shared" si="5"/>
        <v>1210.95</v>
      </c>
      <c r="I18" s="35">
        <f t="shared" si="5"/>
        <v>650.73</v>
      </c>
      <c r="J18" s="35">
        <f t="shared" si="5"/>
        <v>126.27</v>
      </c>
      <c r="K18" s="35">
        <f t="shared" si="5"/>
        <v>0</v>
      </c>
      <c r="L18" s="35">
        <f t="shared" si="5"/>
        <v>433.95</v>
      </c>
      <c r="M18" s="21"/>
      <c r="N18" s="21"/>
      <c r="O18" s="21"/>
      <c r="P18" s="21"/>
      <c r="Q18" s="21"/>
      <c r="R18" s="21"/>
      <c r="S18" s="21"/>
      <c r="T18" s="21"/>
      <c r="U18" s="21"/>
      <c r="V18" s="21"/>
      <c r="W18" s="21"/>
      <c r="X18" s="21"/>
    </row>
    <row r="19" spans="1:24" ht="32.25" customHeight="1" x14ac:dyDescent="0.25">
      <c r="A19" s="4">
        <v>1</v>
      </c>
      <c r="B19" s="5" t="s">
        <v>34</v>
      </c>
      <c r="C19" s="36">
        <f>D19+E19+F19+G19</f>
        <v>1389.07</v>
      </c>
      <c r="D19" s="36">
        <v>670.05</v>
      </c>
      <c r="E19" s="36">
        <v>131.96</v>
      </c>
      <c r="F19" s="36"/>
      <c r="G19" s="36">
        <v>587.05999999999995</v>
      </c>
      <c r="H19" s="36">
        <f>I19+J19+K19+L19</f>
        <v>892.95</v>
      </c>
      <c r="I19" s="36">
        <v>384.73</v>
      </c>
      <c r="J19" s="36">
        <v>74.27</v>
      </c>
      <c r="K19" s="36"/>
      <c r="L19" s="36">
        <v>433.95</v>
      </c>
      <c r="M19" s="37">
        <f>D19-I19</f>
        <v>285.31999999999994</v>
      </c>
      <c r="N19" s="37">
        <f>E19-J19</f>
        <v>57.690000000000012</v>
      </c>
      <c r="O19" s="37">
        <f>G19-L19</f>
        <v>153.10999999999996</v>
      </c>
      <c r="P19" s="21"/>
      <c r="Q19" s="21"/>
      <c r="R19" s="21"/>
      <c r="S19" s="21"/>
      <c r="T19" s="21"/>
      <c r="U19" s="21"/>
      <c r="V19" s="21"/>
      <c r="W19" s="21"/>
      <c r="X19" s="21"/>
    </row>
    <row r="20" spans="1:24" ht="32.25" customHeight="1" x14ac:dyDescent="0.25">
      <c r="A20" s="4">
        <v>2</v>
      </c>
      <c r="B20" s="5" t="s">
        <v>35</v>
      </c>
      <c r="C20" s="36">
        <f t="shared" ref="C20:C26" si="6">D20+E20+F20+G20</f>
        <v>5016.12</v>
      </c>
      <c r="D20" s="43">
        <v>3554.05</v>
      </c>
      <c r="E20" s="43">
        <v>699.91</v>
      </c>
      <c r="F20" s="43"/>
      <c r="G20" s="43">
        <v>762.16</v>
      </c>
      <c r="H20" s="36">
        <f t="shared" ref="H20:H26" si="7">I20+J20+K20+L20</f>
        <v>0</v>
      </c>
      <c r="I20" s="33">
        <v>0</v>
      </c>
      <c r="J20" s="33">
        <v>0</v>
      </c>
      <c r="K20" s="43"/>
      <c r="L20" s="43"/>
      <c r="M20" s="21"/>
      <c r="N20" s="21"/>
      <c r="O20" s="21"/>
      <c r="P20" s="21"/>
      <c r="Q20" s="21"/>
      <c r="R20" s="21"/>
      <c r="S20" s="21"/>
      <c r="T20" s="21"/>
      <c r="U20" s="21"/>
      <c r="V20" s="21"/>
      <c r="W20" s="21"/>
      <c r="X20" s="21"/>
    </row>
    <row r="21" spans="1:24" ht="32.25" customHeight="1" x14ac:dyDescent="0.25">
      <c r="A21" s="4">
        <v>3</v>
      </c>
      <c r="B21" s="5" t="s">
        <v>36</v>
      </c>
      <c r="C21" s="36">
        <f t="shared" si="6"/>
        <v>872.3</v>
      </c>
      <c r="D21" s="26">
        <v>636.9</v>
      </c>
      <c r="E21" s="26">
        <v>135.4</v>
      </c>
      <c r="F21" s="26"/>
      <c r="G21" s="26">
        <v>100</v>
      </c>
      <c r="H21" s="36">
        <f t="shared" si="7"/>
        <v>318</v>
      </c>
      <c r="I21" s="26">
        <v>266</v>
      </c>
      <c r="J21" s="26">
        <v>52</v>
      </c>
      <c r="K21" s="26"/>
      <c r="L21" s="26"/>
      <c r="M21" s="37">
        <f>D21-H21</f>
        <v>318.89999999999998</v>
      </c>
      <c r="N21" s="37">
        <f>E21-J21</f>
        <v>83.4</v>
      </c>
      <c r="O21" s="21"/>
      <c r="P21" s="21"/>
      <c r="Q21" s="21"/>
      <c r="R21" s="21"/>
      <c r="S21" s="21"/>
      <c r="T21" s="21"/>
      <c r="U21" s="21"/>
      <c r="V21" s="21"/>
      <c r="W21" s="21"/>
      <c r="X21" s="21"/>
    </row>
    <row r="22" spans="1:24" ht="32.25" customHeight="1" x14ac:dyDescent="0.25">
      <c r="A22" s="4">
        <v>4</v>
      </c>
      <c r="B22" s="5" t="s">
        <v>37</v>
      </c>
      <c r="C22" s="36">
        <f t="shared" si="6"/>
        <v>0</v>
      </c>
      <c r="D22" s="26"/>
      <c r="E22" s="26"/>
      <c r="F22" s="26"/>
      <c r="G22" s="26"/>
      <c r="H22" s="36">
        <f t="shared" si="7"/>
        <v>0</v>
      </c>
      <c r="I22" s="26"/>
      <c r="J22" s="26"/>
      <c r="K22" s="26"/>
      <c r="L22" s="26"/>
      <c r="M22" s="21"/>
      <c r="N22" s="21"/>
      <c r="O22" s="21"/>
      <c r="P22" s="21"/>
      <c r="Q22" s="21"/>
      <c r="R22" s="21"/>
      <c r="S22" s="21"/>
      <c r="T22" s="21"/>
      <c r="U22" s="21"/>
      <c r="V22" s="21"/>
      <c r="W22" s="21"/>
      <c r="X22" s="21"/>
    </row>
    <row r="23" spans="1:24" ht="32.25" customHeight="1" x14ac:dyDescent="0.25">
      <c r="A23" s="4">
        <v>5</v>
      </c>
      <c r="B23" s="5" t="s">
        <v>38</v>
      </c>
      <c r="C23" s="36">
        <f t="shared" si="6"/>
        <v>0</v>
      </c>
      <c r="D23" s="26"/>
      <c r="E23" s="26"/>
      <c r="F23" s="26"/>
      <c r="G23" s="26"/>
      <c r="H23" s="36">
        <f t="shared" si="7"/>
        <v>0</v>
      </c>
      <c r="I23" s="26"/>
      <c r="J23" s="26"/>
      <c r="K23" s="26"/>
      <c r="L23" s="26"/>
      <c r="M23" s="21"/>
      <c r="N23" s="21"/>
      <c r="O23" s="21"/>
      <c r="P23" s="21"/>
      <c r="Q23" s="21"/>
      <c r="R23" s="21"/>
      <c r="S23" s="21"/>
      <c r="T23" s="21"/>
      <c r="U23" s="21"/>
      <c r="V23" s="21"/>
      <c r="W23" s="21"/>
      <c r="X23" s="21"/>
    </row>
    <row r="24" spans="1:24" ht="32.25" customHeight="1" x14ac:dyDescent="0.25">
      <c r="A24" s="4">
        <v>6</v>
      </c>
      <c r="B24" s="5" t="s">
        <v>39</v>
      </c>
      <c r="C24" s="36">
        <f t="shared" si="6"/>
        <v>4758.7309999999998</v>
      </c>
      <c r="D24" s="26">
        <v>3193.0279999999998</v>
      </c>
      <c r="E24" s="26">
        <v>628.803</v>
      </c>
      <c r="F24" s="26"/>
      <c r="G24" s="26">
        <v>936.9</v>
      </c>
      <c r="H24" s="36">
        <f t="shared" si="7"/>
        <v>0</v>
      </c>
      <c r="I24" s="26">
        <v>0</v>
      </c>
      <c r="J24" s="26">
        <v>0</v>
      </c>
      <c r="K24" s="26"/>
      <c r="L24" s="26"/>
      <c r="M24" s="21"/>
      <c r="N24" s="21"/>
      <c r="O24" s="21"/>
      <c r="P24" s="21"/>
      <c r="Q24" s="21"/>
      <c r="R24" s="21"/>
      <c r="S24" s="21"/>
      <c r="T24" s="21"/>
      <c r="U24" s="21"/>
      <c r="V24" s="21"/>
      <c r="W24" s="21"/>
      <c r="X24" s="21"/>
    </row>
    <row r="25" spans="1:24" ht="32.25" customHeight="1" x14ac:dyDescent="0.25">
      <c r="A25" s="4">
        <v>7</v>
      </c>
      <c r="B25" s="5" t="s">
        <v>40</v>
      </c>
      <c r="C25" s="36">
        <f t="shared" si="6"/>
        <v>0</v>
      </c>
      <c r="D25" s="26"/>
      <c r="E25" s="26"/>
      <c r="F25" s="26"/>
      <c r="G25" s="26"/>
      <c r="H25" s="36">
        <f t="shared" si="7"/>
        <v>0</v>
      </c>
      <c r="I25" s="26"/>
      <c r="J25" s="26"/>
      <c r="K25" s="26"/>
      <c r="L25" s="26"/>
      <c r="M25" s="21"/>
      <c r="N25" s="21"/>
      <c r="O25" s="21"/>
      <c r="P25" s="21"/>
      <c r="Q25" s="21"/>
      <c r="R25" s="21"/>
      <c r="S25" s="21"/>
      <c r="T25" s="21"/>
      <c r="U25" s="21"/>
      <c r="V25" s="21"/>
      <c r="W25" s="21"/>
      <c r="X25" s="21"/>
    </row>
    <row r="26" spans="1:24" ht="32.25" customHeight="1" x14ac:dyDescent="0.25">
      <c r="A26" s="4">
        <v>8</v>
      </c>
      <c r="B26" s="5" t="s">
        <v>41</v>
      </c>
      <c r="C26" s="36">
        <f t="shared" si="6"/>
        <v>0</v>
      </c>
      <c r="D26" s="26"/>
      <c r="E26" s="26"/>
      <c r="F26" s="26"/>
      <c r="G26" s="26">
        <v>0</v>
      </c>
      <c r="H26" s="36">
        <f t="shared" si="7"/>
        <v>0</v>
      </c>
      <c r="I26" s="26">
        <v>0</v>
      </c>
      <c r="J26" s="26">
        <v>0</v>
      </c>
      <c r="K26" s="26">
        <v>0</v>
      </c>
      <c r="L26" s="26">
        <v>0</v>
      </c>
      <c r="M26" s="21"/>
      <c r="N26" s="21"/>
      <c r="O26" s="21"/>
      <c r="P26" s="21"/>
      <c r="Q26" s="21"/>
      <c r="R26" s="21"/>
      <c r="S26" s="21"/>
      <c r="T26" s="21"/>
      <c r="U26" s="21"/>
      <c r="V26" s="21"/>
      <c r="W26" s="21"/>
      <c r="X26" s="21"/>
    </row>
    <row r="27" spans="1:24" ht="32.25" customHeight="1" x14ac:dyDescent="0.25">
      <c r="A27" s="8" t="s">
        <v>42</v>
      </c>
      <c r="B27" s="9" t="s">
        <v>19</v>
      </c>
      <c r="C27" s="35">
        <f>SUM(C28:C35)</f>
        <v>2957.4549999999999</v>
      </c>
      <c r="D27" s="35">
        <f t="shared" ref="D27:L27" si="8">SUM(D28:D35)</f>
        <v>2185.9740000000002</v>
      </c>
      <c r="E27" s="35">
        <f t="shared" si="8"/>
        <v>430.48099999999999</v>
      </c>
      <c r="F27" s="35">
        <f t="shared" si="8"/>
        <v>0</v>
      </c>
      <c r="G27" s="35">
        <f t="shared" si="8"/>
        <v>341</v>
      </c>
      <c r="H27" s="35">
        <f t="shared" si="8"/>
        <v>0</v>
      </c>
      <c r="I27" s="35">
        <f t="shared" si="8"/>
        <v>0</v>
      </c>
      <c r="J27" s="35">
        <f t="shared" si="8"/>
        <v>0</v>
      </c>
      <c r="K27" s="35">
        <f t="shared" si="8"/>
        <v>0</v>
      </c>
      <c r="L27" s="35">
        <f t="shared" si="8"/>
        <v>0</v>
      </c>
      <c r="M27" s="21"/>
      <c r="N27" s="21"/>
      <c r="O27" s="21"/>
      <c r="P27" s="21"/>
      <c r="Q27" s="21"/>
      <c r="R27" s="21"/>
      <c r="S27" s="21"/>
      <c r="T27" s="21"/>
      <c r="U27" s="21"/>
      <c r="V27" s="21"/>
      <c r="W27" s="21"/>
      <c r="X27" s="21"/>
    </row>
    <row r="28" spans="1:24" ht="32.25" customHeight="1" x14ac:dyDescent="0.25">
      <c r="A28" s="4">
        <v>1</v>
      </c>
      <c r="B28" s="5" t="s">
        <v>34</v>
      </c>
      <c r="C28" s="38">
        <f>D28+E28+F28+G28</f>
        <v>0</v>
      </c>
      <c r="D28" s="38"/>
      <c r="E28" s="38"/>
      <c r="F28" s="38"/>
      <c r="G28" s="38"/>
      <c r="H28" s="38">
        <f>I28+J28+K28+L28</f>
        <v>0</v>
      </c>
      <c r="I28" s="38"/>
      <c r="J28" s="38"/>
      <c r="K28" s="38"/>
      <c r="L28" s="38"/>
      <c r="M28" s="21"/>
      <c r="N28" s="21"/>
      <c r="O28" s="21"/>
      <c r="P28" s="21"/>
      <c r="Q28" s="21"/>
      <c r="R28" s="21"/>
      <c r="S28" s="21"/>
      <c r="T28" s="21"/>
      <c r="U28" s="21"/>
      <c r="V28" s="21"/>
      <c r="W28" s="21"/>
      <c r="X28" s="21"/>
    </row>
    <row r="29" spans="1:24" ht="32.25" customHeight="1" x14ac:dyDescent="0.25">
      <c r="A29" s="4">
        <v>2</v>
      </c>
      <c r="B29" s="5" t="s">
        <v>35</v>
      </c>
      <c r="C29" s="38">
        <f t="shared" ref="C29:C35" si="9">D29+E29+F29+G29</f>
        <v>2819.92</v>
      </c>
      <c r="D29" s="35">
        <v>2092.79</v>
      </c>
      <c r="E29" s="35">
        <v>412.13</v>
      </c>
      <c r="F29" s="64"/>
      <c r="G29" s="64">
        <v>315</v>
      </c>
      <c r="H29" s="38">
        <f t="shared" ref="H29:H35" si="10">I29+J29+K29+L29</f>
        <v>0</v>
      </c>
      <c r="I29" s="68">
        <v>0</v>
      </c>
      <c r="J29" s="68">
        <v>0</v>
      </c>
      <c r="K29" s="69"/>
      <c r="L29" s="69"/>
      <c r="M29" s="21"/>
      <c r="N29" s="21"/>
      <c r="O29" s="21"/>
      <c r="P29" s="21"/>
      <c r="Q29" s="21"/>
      <c r="R29" s="21"/>
      <c r="S29" s="21"/>
      <c r="T29" s="21"/>
      <c r="U29" s="21"/>
      <c r="V29" s="21"/>
      <c r="W29" s="21"/>
      <c r="X29" s="21"/>
    </row>
    <row r="30" spans="1:24" ht="32.25" customHeight="1" x14ac:dyDescent="0.25">
      <c r="A30" s="4">
        <v>3</v>
      </c>
      <c r="B30" s="5" t="s">
        <v>36</v>
      </c>
      <c r="C30" s="38">
        <f t="shared" si="9"/>
        <v>0</v>
      </c>
      <c r="D30" s="26"/>
      <c r="E30" s="26"/>
      <c r="F30" s="26"/>
      <c r="G30" s="26"/>
      <c r="H30" s="38">
        <f t="shared" si="10"/>
        <v>0</v>
      </c>
      <c r="I30" s="26"/>
      <c r="J30" s="26"/>
      <c r="K30" s="26"/>
      <c r="L30" s="26"/>
      <c r="M30" s="21"/>
      <c r="N30" s="21"/>
      <c r="O30" s="21"/>
      <c r="P30" s="21"/>
      <c r="Q30" s="21"/>
      <c r="R30" s="21"/>
      <c r="S30" s="21"/>
      <c r="T30" s="21"/>
      <c r="U30" s="21"/>
      <c r="V30" s="21"/>
      <c r="W30" s="21"/>
      <c r="X30" s="21"/>
    </row>
    <row r="31" spans="1:24" ht="32.25" customHeight="1" x14ac:dyDescent="0.25">
      <c r="A31" s="4">
        <v>4</v>
      </c>
      <c r="B31" s="5" t="s">
        <v>37</v>
      </c>
      <c r="C31" s="38">
        <f t="shared" si="9"/>
        <v>137.535</v>
      </c>
      <c r="D31" s="26">
        <v>93.183999999999997</v>
      </c>
      <c r="E31" s="26">
        <v>18.350999999999999</v>
      </c>
      <c r="F31" s="26"/>
      <c r="G31" s="26">
        <v>26</v>
      </c>
      <c r="H31" s="38">
        <f t="shared" si="10"/>
        <v>0</v>
      </c>
      <c r="I31" s="26"/>
      <c r="J31" s="26"/>
      <c r="K31" s="26"/>
      <c r="L31" s="26"/>
      <c r="M31" s="21"/>
      <c r="N31" s="21"/>
      <c r="O31" s="21"/>
      <c r="P31" s="21"/>
      <c r="Q31" s="21"/>
      <c r="R31" s="21"/>
      <c r="S31" s="21"/>
      <c r="T31" s="21"/>
      <c r="U31" s="21"/>
      <c r="V31" s="21"/>
      <c r="W31" s="21"/>
      <c r="X31" s="21"/>
    </row>
    <row r="32" spans="1:24" ht="32.25" customHeight="1" x14ac:dyDescent="0.25">
      <c r="A32" s="4">
        <v>5</v>
      </c>
      <c r="B32" s="5" t="s">
        <v>38</v>
      </c>
      <c r="C32" s="38">
        <f t="shared" si="9"/>
        <v>0</v>
      </c>
      <c r="D32" s="26"/>
      <c r="E32" s="26"/>
      <c r="F32" s="26"/>
      <c r="G32" s="26"/>
      <c r="H32" s="38">
        <f t="shared" si="10"/>
        <v>0</v>
      </c>
      <c r="I32" s="26"/>
      <c r="J32" s="26"/>
      <c r="K32" s="26"/>
      <c r="L32" s="26"/>
      <c r="M32" s="21"/>
      <c r="N32" s="21"/>
      <c r="O32" s="21"/>
      <c r="P32" s="21"/>
      <c r="Q32" s="21"/>
      <c r="R32" s="21"/>
      <c r="S32" s="21"/>
      <c r="T32" s="21"/>
      <c r="U32" s="21"/>
      <c r="V32" s="21"/>
      <c r="W32" s="21"/>
      <c r="X32" s="21"/>
    </row>
    <row r="33" spans="1:24" ht="32.25" customHeight="1" x14ac:dyDescent="0.25">
      <c r="A33" s="4">
        <v>6</v>
      </c>
      <c r="B33" s="5" t="s">
        <v>39</v>
      </c>
      <c r="C33" s="38">
        <f t="shared" si="9"/>
        <v>0</v>
      </c>
      <c r="D33" s="26"/>
      <c r="E33" s="26"/>
      <c r="F33" s="26"/>
      <c r="G33" s="26"/>
      <c r="H33" s="38">
        <f t="shared" si="10"/>
        <v>0</v>
      </c>
      <c r="I33" s="26"/>
      <c r="J33" s="26"/>
      <c r="K33" s="26"/>
      <c r="L33" s="26"/>
      <c r="M33" s="21"/>
      <c r="N33" s="21"/>
      <c r="O33" s="21"/>
      <c r="P33" s="21"/>
      <c r="Q33" s="21"/>
      <c r="R33" s="21"/>
      <c r="S33" s="21"/>
      <c r="T33" s="21"/>
      <c r="U33" s="21"/>
      <c r="V33" s="21"/>
      <c r="W33" s="21"/>
      <c r="X33" s="21"/>
    </row>
    <row r="34" spans="1:24" ht="32.25" customHeight="1" x14ac:dyDescent="0.25">
      <c r="A34" s="4">
        <v>7</v>
      </c>
      <c r="B34" s="5" t="s">
        <v>40</v>
      </c>
      <c r="C34" s="38">
        <f t="shared" si="9"/>
        <v>0</v>
      </c>
      <c r="D34" s="26"/>
      <c r="E34" s="26"/>
      <c r="F34" s="26"/>
      <c r="G34" s="26"/>
      <c r="H34" s="38">
        <f t="shared" si="10"/>
        <v>0</v>
      </c>
      <c r="I34" s="26"/>
      <c r="J34" s="26"/>
      <c r="K34" s="26"/>
      <c r="L34" s="26"/>
      <c r="M34" s="21"/>
      <c r="N34" s="21"/>
      <c r="O34" s="21"/>
      <c r="P34" s="21"/>
      <c r="Q34" s="21"/>
      <c r="R34" s="21"/>
      <c r="S34" s="21"/>
      <c r="T34" s="21"/>
      <c r="U34" s="21"/>
      <c r="V34" s="21"/>
      <c r="W34" s="21"/>
      <c r="X34" s="21"/>
    </row>
    <row r="35" spans="1:24" ht="32.25" customHeight="1" x14ac:dyDescent="0.25">
      <c r="A35" s="4">
        <v>8</v>
      </c>
      <c r="B35" s="5" t="s">
        <v>41</v>
      </c>
      <c r="C35" s="38">
        <f t="shared" si="9"/>
        <v>0</v>
      </c>
      <c r="D35" s="26"/>
      <c r="E35" s="26"/>
      <c r="F35" s="26"/>
      <c r="G35" s="26"/>
      <c r="H35" s="38">
        <f t="shared" si="10"/>
        <v>0</v>
      </c>
      <c r="I35" s="26"/>
      <c r="J35" s="26"/>
      <c r="K35" s="26"/>
      <c r="L35" s="26"/>
      <c r="M35" s="21"/>
      <c r="N35" s="21"/>
      <c r="O35" s="21"/>
      <c r="P35" s="21"/>
      <c r="Q35" s="21"/>
      <c r="R35" s="21"/>
      <c r="S35" s="21"/>
      <c r="T35" s="21"/>
      <c r="U35" s="21"/>
      <c r="V35" s="21"/>
      <c r="W35" s="21"/>
      <c r="X35" s="21"/>
    </row>
    <row r="36" spans="1:24" s="1" customFormat="1" ht="88.5" customHeight="1" x14ac:dyDescent="0.25">
      <c r="A36" s="8" t="s">
        <v>20</v>
      </c>
      <c r="B36" s="9" t="s">
        <v>25</v>
      </c>
      <c r="C36" s="35">
        <f>SUM(C37:C44)</f>
        <v>22921</v>
      </c>
      <c r="D36" s="35">
        <f t="shared" ref="D36:L36" si="11">SUM(D37:D44)</f>
        <v>21798</v>
      </c>
      <c r="E36" s="35">
        <f t="shared" si="11"/>
        <v>1123</v>
      </c>
      <c r="F36" s="35">
        <f t="shared" si="11"/>
        <v>0</v>
      </c>
      <c r="G36" s="35">
        <f t="shared" si="11"/>
        <v>0</v>
      </c>
      <c r="H36" s="35">
        <f t="shared" si="11"/>
        <v>8905.6734929999984</v>
      </c>
      <c r="I36" s="35">
        <f t="shared" si="11"/>
        <v>8214.1934930000007</v>
      </c>
      <c r="J36" s="35">
        <f t="shared" si="11"/>
        <v>691.48</v>
      </c>
      <c r="K36" s="35">
        <f t="shared" si="11"/>
        <v>0</v>
      </c>
      <c r="L36" s="35">
        <f t="shared" si="11"/>
        <v>0</v>
      </c>
      <c r="M36" s="32" t="s">
        <v>47</v>
      </c>
      <c r="N36" s="32"/>
      <c r="O36" s="32"/>
      <c r="P36" s="32"/>
      <c r="Q36" s="32"/>
      <c r="R36" s="32"/>
      <c r="S36" s="32"/>
      <c r="T36" s="32"/>
      <c r="U36" s="32"/>
      <c r="V36" s="32"/>
      <c r="W36" s="32"/>
      <c r="X36" s="32"/>
    </row>
    <row r="37" spans="1:24" s="1" customFormat="1" ht="39" customHeight="1" x14ac:dyDescent="0.25">
      <c r="A37" s="4">
        <v>1</v>
      </c>
      <c r="B37" s="5" t="s">
        <v>34</v>
      </c>
      <c r="C37" s="26">
        <f>D37+E37+F37+G37</f>
        <v>2094</v>
      </c>
      <c r="D37" s="26">
        <v>1994</v>
      </c>
      <c r="E37" s="26">
        <v>100</v>
      </c>
      <c r="F37" s="26">
        <v>0</v>
      </c>
      <c r="G37" s="26">
        <v>0</v>
      </c>
      <c r="H37" s="26">
        <f>I37+J37+K37+L37</f>
        <v>841.93000000000006</v>
      </c>
      <c r="I37" s="26">
        <v>759.98</v>
      </c>
      <c r="J37" s="26">
        <v>81.95</v>
      </c>
      <c r="K37" s="26">
        <v>0</v>
      </c>
      <c r="L37" s="26">
        <v>0</v>
      </c>
      <c r="M37" s="37"/>
      <c r="N37" s="32"/>
      <c r="O37" s="32"/>
      <c r="P37" s="32"/>
      <c r="Q37" s="32"/>
      <c r="R37" s="32"/>
      <c r="S37" s="32"/>
      <c r="T37" s="32"/>
      <c r="U37" s="32"/>
      <c r="V37" s="32"/>
      <c r="W37" s="32"/>
      <c r="X37" s="32"/>
    </row>
    <row r="38" spans="1:24" s="1" customFormat="1" ht="39" customHeight="1" x14ac:dyDescent="0.25">
      <c r="A38" s="4">
        <v>2</v>
      </c>
      <c r="B38" s="5" t="s">
        <v>35</v>
      </c>
      <c r="C38" s="26">
        <f t="shared" ref="C38:C44" si="12">D38+E38+F38+G38</f>
        <v>3630</v>
      </c>
      <c r="D38" s="26">
        <v>3411</v>
      </c>
      <c r="E38" s="26">
        <v>219</v>
      </c>
      <c r="F38" s="26"/>
      <c r="G38" s="26"/>
      <c r="H38" s="26">
        <f t="shared" ref="H38:H44" si="13">I38+J38+K38+L38</f>
        <v>1560.48</v>
      </c>
      <c r="I38" s="26">
        <v>1405.95</v>
      </c>
      <c r="J38" s="26">
        <v>154.53</v>
      </c>
      <c r="K38" s="26"/>
      <c r="L38" s="26"/>
      <c r="M38" s="32"/>
      <c r="N38" s="32"/>
      <c r="O38" s="32"/>
      <c r="P38" s="32"/>
      <c r="Q38" s="32"/>
      <c r="R38" s="32"/>
      <c r="S38" s="32"/>
      <c r="T38" s="32"/>
      <c r="U38" s="32"/>
      <c r="V38" s="32"/>
      <c r="W38" s="32"/>
      <c r="X38" s="32"/>
    </row>
    <row r="39" spans="1:24" s="1" customFormat="1" ht="39" customHeight="1" x14ac:dyDescent="0.25">
      <c r="A39" s="4">
        <v>3</v>
      </c>
      <c r="B39" s="5" t="s">
        <v>36</v>
      </c>
      <c r="C39" s="26">
        <f t="shared" si="12"/>
        <v>3936</v>
      </c>
      <c r="D39" s="26">
        <f>3531+169</f>
        <v>3700</v>
      </c>
      <c r="E39" s="26">
        <f>228+8</f>
        <v>236</v>
      </c>
      <c r="F39" s="35"/>
      <c r="G39" s="35"/>
      <c r="H39" s="26">
        <f t="shared" si="13"/>
        <v>1148</v>
      </c>
      <c r="I39" s="26">
        <f>956+103</f>
        <v>1059</v>
      </c>
      <c r="J39" s="26">
        <f>81+8</f>
        <v>89</v>
      </c>
      <c r="K39" s="35"/>
      <c r="L39" s="35"/>
      <c r="M39" s="32"/>
      <c r="N39" s="32"/>
      <c r="O39" s="32"/>
      <c r="P39" s="32"/>
      <c r="Q39" s="32"/>
      <c r="R39" s="32"/>
      <c r="S39" s="32"/>
      <c r="T39" s="32"/>
      <c r="U39" s="32"/>
      <c r="V39" s="32"/>
      <c r="W39" s="32"/>
      <c r="X39" s="32"/>
    </row>
    <row r="40" spans="1:24" s="1" customFormat="1" ht="39" customHeight="1" x14ac:dyDescent="0.25">
      <c r="A40" s="4">
        <v>4</v>
      </c>
      <c r="B40" s="5" t="s">
        <v>37</v>
      </c>
      <c r="C40" s="26">
        <f t="shared" si="12"/>
        <v>3509</v>
      </c>
      <c r="D40" s="26">
        <v>3310</v>
      </c>
      <c r="E40" s="26">
        <v>199</v>
      </c>
      <c r="F40" s="26"/>
      <c r="G40" s="26"/>
      <c r="H40" s="26">
        <f t="shared" si="13"/>
        <v>1054.2650000000001</v>
      </c>
      <c r="I40" s="26">
        <v>1054.2650000000001</v>
      </c>
      <c r="J40" s="26"/>
      <c r="K40" s="26"/>
      <c r="L40" s="26"/>
      <c r="M40" s="32"/>
      <c r="N40" s="32"/>
      <c r="O40" s="32"/>
      <c r="P40" s="32"/>
      <c r="Q40" s="32"/>
      <c r="R40" s="32"/>
      <c r="S40" s="32"/>
      <c r="T40" s="32"/>
      <c r="U40" s="32"/>
      <c r="V40" s="32"/>
      <c r="W40" s="32"/>
      <c r="X40" s="32"/>
    </row>
    <row r="41" spans="1:24" s="1" customFormat="1" ht="39" customHeight="1" x14ac:dyDescent="0.25">
      <c r="A41" s="4">
        <v>5</v>
      </c>
      <c r="B41" s="5" t="s">
        <v>38</v>
      </c>
      <c r="C41" s="26">
        <f t="shared" si="12"/>
        <v>727</v>
      </c>
      <c r="D41" s="26">
        <f>'[1]B01 CT DTTSMN'!$D$114</f>
        <v>727</v>
      </c>
      <c r="E41" s="26"/>
      <c r="F41" s="26"/>
      <c r="G41" s="26"/>
      <c r="H41" s="26">
        <f t="shared" si="13"/>
        <v>602.880493</v>
      </c>
      <c r="I41" s="26">
        <f>'[1]B01 CT DTTSMN'!$I$115</f>
        <v>602.880493</v>
      </c>
      <c r="J41" s="26"/>
      <c r="K41" s="26"/>
      <c r="L41" s="26"/>
      <c r="M41" s="32"/>
      <c r="N41" s="32"/>
      <c r="O41" s="32"/>
      <c r="P41" s="32"/>
      <c r="Q41" s="32"/>
      <c r="R41" s="32"/>
      <c r="S41" s="32"/>
      <c r="T41" s="32"/>
      <c r="U41" s="32"/>
      <c r="V41" s="32"/>
      <c r="W41" s="32"/>
      <c r="X41" s="32"/>
    </row>
    <row r="42" spans="1:24" s="1" customFormat="1" ht="39" customHeight="1" x14ac:dyDescent="0.25">
      <c r="A42" s="4">
        <v>6</v>
      </c>
      <c r="B42" s="5" t="s">
        <v>39</v>
      </c>
      <c r="C42" s="26">
        <f t="shared" si="12"/>
        <v>2814</v>
      </c>
      <c r="D42" s="26">
        <v>2662</v>
      </c>
      <c r="E42" s="26">
        <v>152</v>
      </c>
      <c r="F42" s="26"/>
      <c r="G42" s="26"/>
      <c r="H42" s="26">
        <f t="shared" si="13"/>
        <v>2232.5680000000002</v>
      </c>
      <c r="I42" s="61">
        <v>2080.5680000000002</v>
      </c>
      <c r="J42" s="26">
        <v>152</v>
      </c>
      <c r="K42" s="26"/>
      <c r="L42" s="26"/>
      <c r="M42" s="32"/>
      <c r="N42" s="32"/>
      <c r="O42" s="32"/>
      <c r="P42" s="32"/>
      <c r="Q42" s="32"/>
      <c r="R42" s="32"/>
      <c r="S42" s="32"/>
      <c r="T42" s="32"/>
      <c r="U42" s="32"/>
      <c r="V42" s="32"/>
      <c r="W42" s="32"/>
      <c r="X42" s="32"/>
    </row>
    <row r="43" spans="1:24" s="1" customFormat="1" ht="39" customHeight="1" x14ac:dyDescent="0.25">
      <c r="A43" s="4">
        <v>7</v>
      </c>
      <c r="B43" s="5" t="s">
        <v>40</v>
      </c>
      <c r="C43" s="26">
        <f t="shared" si="12"/>
        <v>4028</v>
      </c>
      <c r="D43" s="26">
        <v>3958</v>
      </c>
      <c r="E43" s="26">
        <v>70</v>
      </c>
      <c r="F43" s="26"/>
      <c r="G43" s="26"/>
      <c r="H43" s="26">
        <f t="shared" si="13"/>
        <v>1240</v>
      </c>
      <c r="I43" s="26">
        <v>1173</v>
      </c>
      <c r="J43" s="26">
        <v>67</v>
      </c>
      <c r="K43" s="26"/>
      <c r="L43" s="26"/>
      <c r="M43" s="32"/>
      <c r="N43" s="32"/>
      <c r="O43" s="32"/>
      <c r="P43" s="32"/>
      <c r="Q43" s="32"/>
      <c r="R43" s="32"/>
      <c r="S43" s="32"/>
      <c r="T43" s="32"/>
      <c r="U43" s="32"/>
      <c r="V43" s="32"/>
      <c r="W43" s="32"/>
      <c r="X43" s="32"/>
    </row>
    <row r="44" spans="1:24" s="1" customFormat="1" ht="39" customHeight="1" x14ac:dyDescent="0.25">
      <c r="A44" s="4">
        <v>8</v>
      </c>
      <c r="B44" s="5" t="s">
        <v>41</v>
      </c>
      <c r="C44" s="26">
        <f t="shared" si="12"/>
        <v>2183</v>
      </c>
      <c r="D44" s="70">
        <v>2036</v>
      </c>
      <c r="E44" s="70">
        <v>147</v>
      </c>
      <c r="F44" s="60"/>
      <c r="G44" s="60"/>
      <c r="H44" s="26">
        <f t="shared" si="13"/>
        <v>225.55</v>
      </c>
      <c r="I44" s="60">
        <v>78.55</v>
      </c>
      <c r="J44" s="60">
        <v>147</v>
      </c>
      <c r="K44" s="60"/>
      <c r="L44" s="60"/>
      <c r="M44" s="32"/>
      <c r="N44" s="32"/>
      <c r="O44" s="32"/>
      <c r="P44" s="32"/>
      <c r="Q44" s="32"/>
      <c r="R44" s="32"/>
      <c r="S44" s="32"/>
      <c r="T44" s="32"/>
      <c r="U44" s="32"/>
      <c r="V44" s="32"/>
      <c r="W44" s="32"/>
      <c r="X44" s="32"/>
    </row>
    <row r="45" spans="1:24" s="1" customFormat="1" ht="61.5" customHeight="1" x14ac:dyDescent="0.25">
      <c r="A45" s="8" t="s">
        <v>21</v>
      </c>
      <c r="B45" s="9" t="s">
        <v>26</v>
      </c>
      <c r="C45" s="35">
        <f>SUM(C46:C53)</f>
        <v>1046</v>
      </c>
      <c r="D45" s="35">
        <f t="shared" ref="D45:L45" si="14">SUM(D46:D53)</f>
        <v>991</v>
      </c>
      <c r="E45" s="35">
        <f t="shared" si="14"/>
        <v>55</v>
      </c>
      <c r="F45" s="35">
        <f t="shared" si="14"/>
        <v>0</v>
      </c>
      <c r="G45" s="35">
        <f t="shared" si="14"/>
        <v>0</v>
      </c>
      <c r="H45" s="35">
        <f t="shared" si="14"/>
        <v>352.65199999999999</v>
      </c>
      <c r="I45" s="35">
        <f t="shared" si="14"/>
        <v>325.86400000000003</v>
      </c>
      <c r="J45" s="35">
        <f t="shared" si="14"/>
        <v>26.788</v>
      </c>
      <c r="K45" s="35">
        <f t="shared" si="14"/>
        <v>0</v>
      </c>
      <c r="L45" s="35">
        <f t="shared" si="14"/>
        <v>0</v>
      </c>
      <c r="M45" s="32" t="s">
        <v>48</v>
      </c>
      <c r="N45" s="32"/>
      <c r="O45" s="32"/>
      <c r="P45" s="32"/>
      <c r="Q45" s="32"/>
      <c r="R45" s="32"/>
      <c r="S45" s="32"/>
      <c r="T45" s="32"/>
      <c r="U45" s="32"/>
      <c r="V45" s="32"/>
      <c r="W45" s="32"/>
      <c r="X45" s="32"/>
    </row>
    <row r="46" spans="1:24" s="1" customFormat="1" ht="33.75" customHeight="1" x14ac:dyDescent="0.25">
      <c r="A46" s="4">
        <v>1</v>
      </c>
      <c r="B46" s="5" t="s">
        <v>34</v>
      </c>
      <c r="C46" s="26">
        <f>D46+E46+F46+G46</f>
        <v>92</v>
      </c>
      <c r="D46" s="26">
        <v>87</v>
      </c>
      <c r="E46" s="26">
        <v>5</v>
      </c>
      <c r="F46" s="26">
        <v>0</v>
      </c>
      <c r="G46" s="26">
        <v>0</v>
      </c>
      <c r="H46" s="26">
        <f>I46+J46+K46+L46</f>
        <v>2.4</v>
      </c>
      <c r="I46" s="26">
        <v>0</v>
      </c>
      <c r="J46" s="26">
        <v>2.4</v>
      </c>
      <c r="K46" s="26">
        <v>0</v>
      </c>
      <c r="L46" s="26">
        <v>0</v>
      </c>
      <c r="M46" s="32"/>
      <c r="N46" s="32"/>
      <c r="O46" s="32"/>
      <c r="P46" s="32"/>
      <c r="Q46" s="32"/>
      <c r="R46" s="32"/>
      <c r="S46" s="32"/>
      <c r="T46" s="32"/>
      <c r="U46" s="32"/>
      <c r="V46" s="32"/>
      <c r="W46" s="32"/>
      <c r="X46" s="32"/>
    </row>
    <row r="47" spans="1:24" s="1" customFormat="1" ht="33.75" customHeight="1" x14ac:dyDescent="0.25">
      <c r="A47" s="4">
        <v>2</v>
      </c>
      <c r="B47" s="5" t="s">
        <v>35</v>
      </c>
      <c r="C47" s="26">
        <f t="shared" ref="C47:C53" si="15">D47+E47+F47+G47</f>
        <v>61</v>
      </c>
      <c r="D47" s="26">
        <v>58</v>
      </c>
      <c r="E47" s="26">
        <v>3</v>
      </c>
      <c r="F47" s="26"/>
      <c r="G47" s="26"/>
      <c r="H47" s="26">
        <f t="shared" ref="H47:H53" si="16">I47+J47+K47+L47</f>
        <v>2.3879999999999999</v>
      </c>
      <c r="I47" s="26">
        <v>0</v>
      </c>
      <c r="J47" s="26">
        <v>2.3879999999999999</v>
      </c>
      <c r="K47" s="26"/>
      <c r="L47" s="26"/>
      <c r="M47" s="32"/>
      <c r="N47" s="32"/>
      <c r="O47" s="32"/>
      <c r="P47" s="32"/>
      <c r="Q47" s="32"/>
      <c r="R47" s="32"/>
      <c r="S47" s="32"/>
      <c r="T47" s="32"/>
      <c r="U47" s="32"/>
      <c r="V47" s="32"/>
      <c r="W47" s="32"/>
      <c r="X47" s="32"/>
    </row>
    <row r="48" spans="1:24" s="1" customFormat="1" ht="33.75" customHeight="1" x14ac:dyDescent="0.25">
      <c r="A48" s="4">
        <v>3</v>
      </c>
      <c r="B48" s="5" t="s">
        <v>36</v>
      </c>
      <c r="C48" s="26">
        <f t="shared" si="15"/>
        <v>66</v>
      </c>
      <c r="D48" s="26">
        <v>62</v>
      </c>
      <c r="E48" s="26">
        <v>4</v>
      </c>
      <c r="F48" s="26"/>
      <c r="G48" s="26"/>
      <c r="H48" s="26">
        <f t="shared" si="16"/>
        <v>3</v>
      </c>
      <c r="I48" s="26">
        <v>0</v>
      </c>
      <c r="J48" s="26">
        <v>3</v>
      </c>
      <c r="K48" s="26"/>
      <c r="L48" s="26"/>
      <c r="M48" s="32"/>
      <c r="N48" s="32"/>
      <c r="O48" s="32"/>
      <c r="P48" s="32"/>
      <c r="Q48" s="32"/>
      <c r="R48" s="32"/>
      <c r="S48" s="32"/>
      <c r="T48" s="32"/>
      <c r="U48" s="32"/>
      <c r="V48" s="32"/>
      <c r="W48" s="32"/>
      <c r="X48" s="32"/>
    </row>
    <row r="49" spans="1:24" s="1" customFormat="1" ht="33.75" customHeight="1" x14ac:dyDescent="0.25">
      <c r="A49" s="4">
        <v>4</v>
      </c>
      <c r="B49" s="5" t="s">
        <v>37</v>
      </c>
      <c r="C49" s="26">
        <f t="shared" si="15"/>
        <v>318</v>
      </c>
      <c r="D49" s="26">
        <v>303</v>
      </c>
      <c r="E49" s="26">
        <v>15</v>
      </c>
      <c r="F49" s="26"/>
      <c r="G49" s="26"/>
      <c r="H49" s="26">
        <f t="shared" si="16"/>
        <v>103.929</v>
      </c>
      <c r="I49" s="26">
        <v>103.929</v>
      </c>
      <c r="J49" s="26"/>
      <c r="K49" s="26"/>
      <c r="L49" s="26"/>
      <c r="M49" s="32"/>
      <c r="N49" s="32"/>
      <c r="O49" s="32"/>
      <c r="P49" s="32"/>
      <c r="Q49" s="32"/>
      <c r="R49" s="32"/>
      <c r="S49" s="32"/>
      <c r="T49" s="32"/>
      <c r="U49" s="32"/>
      <c r="V49" s="32"/>
      <c r="W49" s="32"/>
      <c r="X49" s="32"/>
    </row>
    <row r="50" spans="1:24" s="1" customFormat="1" ht="33.75" customHeight="1" x14ac:dyDescent="0.25">
      <c r="A50" s="4">
        <v>5</v>
      </c>
      <c r="B50" s="5" t="s">
        <v>38</v>
      </c>
      <c r="C50" s="26">
        <f t="shared" si="15"/>
        <v>70</v>
      </c>
      <c r="D50" s="26">
        <v>66</v>
      </c>
      <c r="E50" s="26">
        <v>4</v>
      </c>
      <c r="F50" s="26"/>
      <c r="G50" s="26"/>
      <c r="H50" s="26">
        <f t="shared" si="16"/>
        <v>0</v>
      </c>
      <c r="I50" s="26">
        <v>0</v>
      </c>
      <c r="J50" s="26">
        <v>0</v>
      </c>
      <c r="K50" s="26"/>
      <c r="L50" s="26"/>
      <c r="M50" s="32"/>
      <c r="N50" s="32"/>
      <c r="O50" s="32"/>
      <c r="P50" s="32"/>
      <c r="Q50" s="32"/>
      <c r="R50" s="32"/>
      <c r="S50" s="32"/>
      <c r="T50" s="32"/>
      <c r="U50" s="32"/>
      <c r="V50" s="32"/>
      <c r="W50" s="32"/>
      <c r="X50" s="32"/>
    </row>
    <row r="51" spans="1:24" s="1" customFormat="1" ht="33.75" customHeight="1" x14ac:dyDescent="0.25">
      <c r="A51" s="4">
        <v>6</v>
      </c>
      <c r="B51" s="5" t="s">
        <v>39</v>
      </c>
      <c r="C51" s="26">
        <f t="shared" si="15"/>
        <v>63</v>
      </c>
      <c r="D51" s="26">
        <v>59</v>
      </c>
      <c r="E51" s="26">
        <v>4</v>
      </c>
      <c r="F51" s="26"/>
      <c r="G51" s="26"/>
      <c r="H51" s="26">
        <f t="shared" si="16"/>
        <v>7.9349999999999996</v>
      </c>
      <c r="I51" s="61">
        <v>7.9349999999999996</v>
      </c>
      <c r="J51" s="26"/>
      <c r="K51" s="26"/>
      <c r="L51" s="26"/>
      <c r="M51" s="32"/>
      <c r="N51" s="32"/>
      <c r="O51" s="32"/>
      <c r="P51" s="32"/>
      <c r="Q51" s="32"/>
      <c r="R51" s="32"/>
      <c r="S51" s="32"/>
      <c r="T51" s="32"/>
      <c r="U51" s="32"/>
      <c r="V51" s="32"/>
      <c r="W51" s="32"/>
      <c r="X51" s="32"/>
    </row>
    <row r="52" spans="1:24" s="1" customFormat="1" ht="33.75" customHeight="1" x14ac:dyDescent="0.25">
      <c r="A52" s="4">
        <v>7</v>
      </c>
      <c r="B52" s="5" t="s">
        <v>40</v>
      </c>
      <c r="C52" s="26">
        <f t="shared" si="15"/>
        <v>365</v>
      </c>
      <c r="D52" s="26">
        <v>346</v>
      </c>
      <c r="E52" s="26">
        <v>19</v>
      </c>
      <c r="F52" s="26"/>
      <c r="G52" s="26"/>
      <c r="H52" s="26">
        <f t="shared" si="16"/>
        <v>233</v>
      </c>
      <c r="I52" s="26">
        <v>214</v>
      </c>
      <c r="J52" s="26">
        <v>19</v>
      </c>
      <c r="K52" s="26"/>
      <c r="L52" s="26"/>
      <c r="M52" s="32"/>
      <c r="N52" s="32"/>
      <c r="O52" s="32"/>
      <c r="P52" s="32"/>
      <c r="Q52" s="32"/>
      <c r="R52" s="32"/>
      <c r="S52" s="32"/>
      <c r="T52" s="32"/>
      <c r="U52" s="32"/>
      <c r="V52" s="32"/>
      <c r="W52" s="32"/>
      <c r="X52" s="32"/>
    </row>
    <row r="53" spans="1:24" s="1" customFormat="1" ht="33.75" customHeight="1" x14ac:dyDescent="0.25">
      <c r="A53" s="4">
        <v>8</v>
      </c>
      <c r="B53" s="5" t="s">
        <v>41</v>
      </c>
      <c r="C53" s="26">
        <f t="shared" si="15"/>
        <v>11</v>
      </c>
      <c r="D53" s="60">
        <v>10</v>
      </c>
      <c r="E53" s="60">
        <v>1</v>
      </c>
      <c r="F53" s="60"/>
      <c r="G53" s="60"/>
      <c r="H53" s="26">
        <f t="shared" si="16"/>
        <v>0</v>
      </c>
      <c r="I53" s="60"/>
      <c r="J53" s="60"/>
      <c r="K53" s="60"/>
      <c r="L53" s="60"/>
      <c r="M53" s="32"/>
      <c r="N53" s="32"/>
      <c r="O53" s="32"/>
      <c r="P53" s="32"/>
      <c r="Q53" s="32"/>
      <c r="R53" s="32"/>
      <c r="S53" s="32"/>
      <c r="T53" s="32"/>
      <c r="U53" s="32"/>
      <c r="V53" s="32"/>
      <c r="W53" s="32"/>
      <c r="X53" s="32"/>
    </row>
    <row r="54" spans="1:24" s="1" customFormat="1" ht="79.5" customHeight="1" x14ac:dyDescent="0.25">
      <c r="A54" s="8" t="s">
        <v>24</v>
      </c>
      <c r="B54" s="9" t="s">
        <v>2</v>
      </c>
      <c r="C54" s="35">
        <f>SUM(C55:C62)</f>
        <v>0</v>
      </c>
      <c r="D54" s="35">
        <f t="shared" ref="D54:L54" si="17">SUM(D55:D62)</f>
        <v>0</v>
      </c>
      <c r="E54" s="35">
        <f t="shared" si="17"/>
        <v>0</v>
      </c>
      <c r="F54" s="35">
        <f t="shared" si="17"/>
        <v>0</v>
      </c>
      <c r="G54" s="35">
        <f t="shared" si="17"/>
        <v>0</v>
      </c>
      <c r="H54" s="35">
        <f t="shared" si="17"/>
        <v>0</v>
      </c>
      <c r="I54" s="35">
        <f t="shared" si="17"/>
        <v>0</v>
      </c>
      <c r="J54" s="35">
        <f t="shared" si="17"/>
        <v>0</v>
      </c>
      <c r="K54" s="35">
        <f t="shared" si="17"/>
        <v>0</v>
      </c>
      <c r="L54" s="35">
        <f t="shared" si="17"/>
        <v>0</v>
      </c>
      <c r="M54" s="32"/>
      <c r="N54" s="32"/>
      <c r="O54" s="32"/>
      <c r="P54" s="32"/>
      <c r="Q54" s="32"/>
      <c r="R54" s="32"/>
      <c r="S54" s="32"/>
      <c r="T54" s="32"/>
      <c r="U54" s="32"/>
      <c r="V54" s="32"/>
      <c r="W54" s="32"/>
      <c r="X54" s="32"/>
    </row>
    <row r="55" spans="1:24" s="1" customFormat="1" ht="27" hidden="1" customHeight="1" x14ac:dyDescent="0.25">
      <c r="A55" s="4">
        <v>1</v>
      </c>
      <c r="B55" s="5" t="s">
        <v>34</v>
      </c>
      <c r="C55" s="35"/>
      <c r="D55" s="35"/>
      <c r="E55" s="35"/>
      <c r="F55" s="35"/>
      <c r="G55" s="35"/>
      <c r="H55" s="35"/>
      <c r="I55" s="35"/>
      <c r="J55" s="35"/>
      <c r="K55" s="35"/>
      <c r="L55" s="35"/>
      <c r="M55" s="32"/>
      <c r="N55" s="32"/>
      <c r="O55" s="32"/>
      <c r="P55" s="32"/>
      <c r="Q55" s="32"/>
      <c r="R55" s="32"/>
      <c r="S55" s="32"/>
      <c r="T55" s="32"/>
      <c r="U55" s="32"/>
      <c r="V55" s="32"/>
      <c r="W55" s="32"/>
      <c r="X55" s="32"/>
    </row>
    <row r="56" spans="1:24" s="1" customFormat="1" ht="27" hidden="1" customHeight="1" x14ac:dyDescent="0.25">
      <c r="A56" s="4">
        <v>2</v>
      </c>
      <c r="B56" s="5" t="s">
        <v>35</v>
      </c>
      <c r="C56" s="35"/>
      <c r="D56" s="35"/>
      <c r="E56" s="35"/>
      <c r="F56" s="35"/>
      <c r="G56" s="35"/>
      <c r="H56" s="35"/>
      <c r="I56" s="35"/>
      <c r="J56" s="35"/>
      <c r="K56" s="35"/>
      <c r="L56" s="35"/>
      <c r="M56" s="32"/>
      <c r="N56" s="32"/>
      <c r="O56" s="32"/>
      <c r="P56" s="32"/>
      <c r="Q56" s="32"/>
      <c r="R56" s="32"/>
      <c r="S56" s="32"/>
      <c r="T56" s="32"/>
      <c r="U56" s="32"/>
      <c r="V56" s="32"/>
      <c r="W56" s="32"/>
      <c r="X56" s="32"/>
    </row>
    <row r="57" spans="1:24" s="1" customFormat="1" ht="27" hidden="1" customHeight="1" x14ac:dyDescent="0.25">
      <c r="A57" s="4">
        <v>3</v>
      </c>
      <c r="B57" s="5" t="s">
        <v>36</v>
      </c>
      <c r="C57" s="26"/>
      <c r="D57" s="26"/>
      <c r="E57" s="26"/>
      <c r="F57" s="26"/>
      <c r="G57" s="26"/>
      <c r="H57" s="26"/>
      <c r="I57" s="26"/>
      <c r="J57" s="26"/>
      <c r="K57" s="26"/>
      <c r="L57" s="35"/>
      <c r="M57" s="32"/>
      <c r="N57" s="32"/>
      <c r="O57" s="32"/>
      <c r="P57" s="32"/>
      <c r="Q57" s="32"/>
      <c r="R57" s="32"/>
      <c r="S57" s="32"/>
      <c r="T57" s="32"/>
      <c r="U57" s="32"/>
      <c r="V57" s="32"/>
      <c r="W57" s="32"/>
      <c r="X57" s="32"/>
    </row>
    <row r="58" spans="1:24" s="1" customFormat="1" ht="27" hidden="1" customHeight="1" x14ac:dyDescent="0.25">
      <c r="A58" s="4">
        <v>4</v>
      </c>
      <c r="B58" s="5" t="s">
        <v>37</v>
      </c>
      <c r="C58" s="26"/>
      <c r="D58" s="26"/>
      <c r="E58" s="26"/>
      <c r="F58" s="26"/>
      <c r="G58" s="26"/>
      <c r="H58" s="26"/>
      <c r="I58" s="26"/>
      <c r="J58" s="26"/>
      <c r="K58" s="26"/>
      <c r="L58" s="26"/>
      <c r="M58" s="32"/>
      <c r="N58" s="32"/>
      <c r="O58" s="32"/>
      <c r="P58" s="32"/>
      <c r="Q58" s="32"/>
      <c r="R58" s="32"/>
      <c r="S58" s="32"/>
      <c r="T58" s="32"/>
      <c r="U58" s="32"/>
      <c r="V58" s="32"/>
      <c r="W58" s="32"/>
      <c r="X58" s="32"/>
    </row>
    <row r="59" spans="1:24" s="1" customFormat="1" ht="27" hidden="1" customHeight="1" x14ac:dyDescent="0.25">
      <c r="A59" s="4">
        <v>5</v>
      </c>
      <c r="B59" s="5" t="s">
        <v>38</v>
      </c>
      <c r="C59" s="35"/>
      <c r="D59" s="35"/>
      <c r="E59" s="35"/>
      <c r="F59" s="35"/>
      <c r="G59" s="35"/>
      <c r="H59" s="35"/>
      <c r="I59" s="35"/>
      <c r="J59" s="35"/>
      <c r="K59" s="35"/>
      <c r="L59" s="35"/>
      <c r="M59" s="32"/>
      <c r="N59" s="32"/>
      <c r="O59" s="32"/>
      <c r="P59" s="32"/>
      <c r="Q59" s="32"/>
      <c r="R59" s="32"/>
      <c r="S59" s="32"/>
      <c r="T59" s="32"/>
      <c r="U59" s="32"/>
      <c r="V59" s="32"/>
      <c r="W59" s="32"/>
      <c r="X59" s="32"/>
    </row>
    <row r="60" spans="1:24" s="1" customFormat="1" ht="27" hidden="1" customHeight="1" x14ac:dyDescent="0.25">
      <c r="A60" s="4">
        <v>6</v>
      </c>
      <c r="B60" s="5" t="s">
        <v>39</v>
      </c>
      <c r="C60" s="35"/>
      <c r="D60" s="35"/>
      <c r="E60" s="35"/>
      <c r="F60" s="35"/>
      <c r="G60" s="35"/>
      <c r="H60" s="35"/>
      <c r="I60" s="35"/>
      <c r="J60" s="35"/>
      <c r="K60" s="35"/>
      <c r="L60" s="35"/>
      <c r="M60" s="32"/>
      <c r="N60" s="32"/>
      <c r="O60" s="32"/>
      <c r="P60" s="32"/>
      <c r="Q60" s="32"/>
      <c r="R60" s="32"/>
      <c r="S60" s="32"/>
      <c r="T60" s="32"/>
      <c r="U60" s="32"/>
      <c r="V60" s="32"/>
      <c r="W60" s="32"/>
      <c r="X60" s="32"/>
    </row>
    <row r="61" spans="1:24" s="1" customFormat="1" ht="27" hidden="1" customHeight="1" x14ac:dyDescent="0.25">
      <c r="A61" s="4">
        <v>7</v>
      </c>
      <c r="B61" s="5" t="s">
        <v>40</v>
      </c>
      <c r="C61" s="26"/>
      <c r="D61" s="26"/>
      <c r="E61" s="26"/>
      <c r="F61" s="26"/>
      <c r="G61" s="26"/>
      <c r="H61" s="26"/>
      <c r="I61" s="26"/>
      <c r="J61" s="26"/>
      <c r="K61" s="26"/>
      <c r="L61" s="26"/>
      <c r="M61" s="32"/>
      <c r="N61" s="32"/>
      <c r="O61" s="32"/>
      <c r="P61" s="32"/>
      <c r="Q61" s="32"/>
      <c r="R61" s="32"/>
      <c r="S61" s="32"/>
      <c r="T61" s="32"/>
      <c r="U61" s="32"/>
      <c r="V61" s="32"/>
      <c r="W61" s="32"/>
      <c r="X61" s="32"/>
    </row>
    <row r="62" spans="1:24" s="1" customFormat="1" ht="27" hidden="1" customHeight="1" x14ac:dyDescent="0.25">
      <c r="A62" s="39">
        <v>8</v>
      </c>
      <c r="B62" s="40" t="s">
        <v>41</v>
      </c>
      <c r="C62" s="41"/>
      <c r="D62" s="41"/>
      <c r="E62" s="41"/>
      <c r="F62" s="41"/>
      <c r="G62" s="41"/>
      <c r="H62" s="41"/>
      <c r="I62" s="41"/>
      <c r="J62" s="41"/>
      <c r="K62" s="41"/>
      <c r="L62" s="41"/>
      <c r="M62" s="32"/>
      <c r="N62" s="32"/>
      <c r="O62" s="32"/>
      <c r="P62" s="32"/>
      <c r="Q62" s="32"/>
      <c r="R62" s="32"/>
      <c r="S62" s="32"/>
      <c r="T62" s="32"/>
      <c r="U62" s="32"/>
      <c r="V62" s="32"/>
      <c r="W62" s="32"/>
      <c r="X62" s="32"/>
    </row>
    <row r="63" spans="1:24" s="1" customFormat="1" ht="18.75" customHeight="1" x14ac:dyDescent="0.25">
      <c r="A63" s="17" t="s">
        <v>22</v>
      </c>
      <c r="B63" s="18" t="s">
        <v>14</v>
      </c>
      <c r="C63" s="42">
        <f>C64+C122</f>
        <v>525200.33266770002</v>
      </c>
      <c r="D63" s="42">
        <f t="shared" ref="D63:L63" si="18">D64+D122</f>
        <v>426484.80009070004</v>
      </c>
      <c r="E63" s="42">
        <f t="shared" si="18"/>
        <v>27901.428261999998</v>
      </c>
      <c r="F63" s="42">
        <f t="shared" si="18"/>
        <v>328.11723999999998</v>
      </c>
      <c r="G63" s="42">
        <f t="shared" si="18"/>
        <v>70485.987074999997</v>
      </c>
      <c r="H63" s="42">
        <f t="shared" si="18"/>
        <v>113322.31027895001</v>
      </c>
      <c r="I63" s="42">
        <f t="shared" si="18"/>
        <v>106903.796129719</v>
      </c>
      <c r="J63" s="42">
        <f t="shared" si="18"/>
        <v>4865.6380742310002</v>
      </c>
      <c r="K63" s="42">
        <f t="shared" si="18"/>
        <v>0</v>
      </c>
      <c r="L63" s="42">
        <f t="shared" si="18"/>
        <v>1552.8760749999999</v>
      </c>
      <c r="M63" s="32"/>
      <c r="N63" s="32"/>
      <c r="O63" s="32"/>
      <c r="P63" s="32"/>
      <c r="Q63" s="32"/>
      <c r="R63" s="32"/>
      <c r="S63" s="32"/>
      <c r="T63" s="32"/>
      <c r="U63" s="32"/>
      <c r="V63" s="32"/>
      <c r="W63" s="32"/>
      <c r="X63" s="32"/>
    </row>
    <row r="64" spans="1:24" s="1" customFormat="1" ht="18.75" customHeight="1" x14ac:dyDescent="0.25">
      <c r="A64" s="15" t="s">
        <v>27</v>
      </c>
      <c r="B64" s="16" t="s">
        <v>28</v>
      </c>
      <c r="C64" s="43">
        <f>C65+C75+C95+C104+C113</f>
        <v>153570.46542770002</v>
      </c>
      <c r="D64" s="43">
        <f t="shared" ref="D64:L64" si="19">D65+D75+D95+D104+D113</f>
        <v>97576.783590700012</v>
      </c>
      <c r="E64" s="43">
        <f t="shared" si="19"/>
        <v>5202.7637619999996</v>
      </c>
      <c r="F64" s="43">
        <f t="shared" si="19"/>
        <v>309.76</v>
      </c>
      <c r="G64" s="43">
        <f t="shared" si="19"/>
        <v>50481.158074999999</v>
      </c>
      <c r="H64" s="43">
        <f t="shared" si="19"/>
        <v>35578.477904950007</v>
      </c>
      <c r="I64" s="43">
        <f t="shared" si="19"/>
        <v>32964.452811718998</v>
      </c>
      <c r="J64" s="43">
        <f t="shared" si="19"/>
        <v>1714.1490182309999</v>
      </c>
      <c r="K64" s="43">
        <f t="shared" si="19"/>
        <v>0</v>
      </c>
      <c r="L64" s="43">
        <f t="shared" si="19"/>
        <v>899.8760749999999</v>
      </c>
      <c r="M64" s="32"/>
      <c r="N64" s="32"/>
      <c r="O64" s="32"/>
      <c r="P64" s="32"/>
      <c r="Q64" s="32"/>
      <c r="R64" s="32"/>
      <c r="S64" s="32"/>
      <c r="T64" s="32"/>
      <c r="U64" s="32"/>
      <c r="V64" s="32"/>
      <c r="W64" s="32"/>
      <c r="X64" s="32"/>
    </row>
    <row r="65" spans="1:24" s="1" customFormat="1" ht="29.25" customHeight="1" x14ac:dyDescent="0.25">
      <c r="A65" s="6" t="s">
        <v>12</v>
      </c>
      <c r="B65" s="7" t="s">
        <v>23</v>
      </c>
      <c r="C65" s="34">
        <f t="shared" ref="C65:L65" si="20">SUM(C66:C74)</f>
        <v>115636.91969400001</v>
      </c>
      <c r="D65" s="34">
        <f t="shared" si="20"/>
        <v>66974.173432000011</v>
      </c>
      <c r="E65" s="34">
        <f t="shared" si="20"/>
        <v>2112.7462619999997</v>
      </c>
      <c r="F65" s="34">
        <f t="shared" si="20"/>
        <v>0</v>
      </c>
      <c r="G65" s="34">
        <f t="shared" si="20"/>
        <v>46550</v>
      </c>
      <c r="H65" s="34">
        <f t="shared" si="20"/>
        <v>24986.79717125</v>
      </c>
      <c r="I65" s="34">
        <f t="shared" si="20"/>
        <v>24240.797153019001</v>
      </c>
      <c r="J65" s="34">
        <f t="shared" si="20"/>
        <v>746.00001823100001</v>
      </c>
      <c r="K65" s="34">
        <f t="shared" si="20"/>
        <v>0</v>
      </c>
      <c r="L65" s="34">
        <f t="shared" si="20"/>
        <v>0</v>
      </c>
      <c r="M65" s="133" t="s">
        <v>50</v>
      </c>
      <c r="N65" s="134"/>
      <c r="O65" s="134"/>
      <c r="P65" s="134"/>
      <c r="Q65" s="134"/>
      <c r="R65" s="134"/>
      <c r="S65" s="134"/>
      <c r="T65" s="134"/>
      <c r="U65" s="32"/>
      <c r="V65" s="32"/>
      <c r="W65" s="32"/>
      <c r="X65" s="32"/>
    </row>
    <row r="66" spans="1:24" s="1" customFormat="1" ht="29.25" customHeight="1" x14ac:dyDescent="0.25">
      <c r="A66" s="4">
        <v>1</v>
      </c>
      <c r="B66" s="5" t="s">
        <v>34</v>
      </c>
      <c r="C66" s="19">
        <f>D66+E66+F66+G66</f>
        <v>8683.93</v>
      </c>
      <c r="D66" s="19">
        <v>8535.0400000000009</v>
      </c>
      <c r="E66" s="19">
        <v>148.88999999999999</v>
      </c>
      <c r="F66" s="19">
        <v>0</v>
      </c>
      <c r="G66" s="19">
        <v>0</v>
      </c>
      <c r="H66" s="19">
        <f>I66+J66+K66+L66</f>
        <v>2311</v>
      </c>
      <c r="I66" s="19">
        <v>2291</v>
      </c>
      <c r="J66" s="19">
        <v>20</v>
      </c>
      <c r="K66" s="19">
        <v>0</v>
      </c>
      <c r="L66" s="19">
        <v>0</v>
      </c>
      <c r="M66" s="31"/>
      <c r="N66" s="32"/>
      <c r="O66" s="32"/>
      <c r="P66" s="32"/>
      <c r="Q66" s="32"/>
      <c r="R66" s="32"/>
      <c r="S66" s="32"/>
      <c r="T66" s="32"/>
      <c r="U66" s="32"/>
      <c r="V66" s="32"/>
      <c r="W66" s="32"/>
      <c r="X66" s="32"/>
    </row>
    <row r="67" spans="1:24" s="1" customFormat="1" ht="29.25" customHeight="1" x14ac:dyDescent="0.25">
      <c r="A67" s="4">
        <v>2</v>
      </c>
      <c r="B67" s="5" t="s">
        <v>35</v>
      </c>
      <c r="C67" s="19">
        <f t="shared" ref="C67:C74" si="21">D67+E67+F67+G67</f>
        <v>5194.79</v>
      </c>
      <c r="D67" s="19">
        <v>5141.79</v>
      </c>
      <c r="E67" s="19">
        <v>53</v>
      </c>
      <c r="F67" s="19"/>
      <c r="G67" s="19"/>
      <c r="H67" s="19">
        <f t="shared" ref="H67:H74" si="22">I67+J67+K67+L67</f>
        <v>1348.46</v>
      </c>
      <c r="I67" s="19">
        <v>1336.46</v>
      </c>
      <c r="J67" s="19">
        <v>12</v>
      </c>
      <c r="K67" s="19"/>
      <c r="L67" s="19"/>
      <c r="M67" s="31"/>
      <c r="N67" s="32"/>
      <c r="O67" s="32"/>
      <c r="P67" s="32"/>
      <c r="Q67" s="32"/>
      <c r="R67" s="32"/>
      <c r="S67" s="32"/>
      <c r="T67" s="32"/>
      <c r="U67" s="32"/>
      <c r="V67" s="32"/>
      <c r="W67" s="32"/>
      <c r="X67" s="32"/>
    </row>
    <row r="68" spans="1:24" s="1" customFormat="1" ht="29.25" customHeight="1" x14ac:dyDescent="0.25">
      <c r="A68" s="4">
        <v>3</v>
      </c>
      <c r="B68" s="5" t="s">
        <v>36</v>
      </c>
      <c r="C68" s="19">
        <f t="shared" si="21"/>
        <v>18106</v>
      </c>
      <c r="D68" s="19">
        <f>D11-I11</f>
        <v>17495</v>
      </c>
      <c r="E68" s="19">
        <f>E11-J11</f>
        <v>611</v>
      </c>
      <c r="F68" s="19"/>
      <c r="G68" s="19"/>
      <c r="H68" s="19">
        <f t="shared" si="22"/>
        <v>6498</v>
      </c>
      <c r="I68" s="19">
        <v>5887</v>
      </c>
      <c r="J68" s="19">
        <v>611</v>
      </c>
      <c r="K68" s="19"/>
      <c r="L68" s="19"/>
      <c r="M68" s="31"/>
      <c r="N68" s="32"/>
      <c r="O68" s="32"/>
      <c r="P68" s="32"/>
      <c r="Q68" s="32"/>
      <c r="R68" s="32"/>
      <c r="S68" s="32"/>
      <c r="T68" s="32"/>
      <c r="U68" s="32"/>
      <c r="V68" s="32"/>
      <c r="W68" s="32"/>
      <c r="X68" s="32"/>
    </row>
    <row r="69" spans="1:24" s="1" customFormat="1" ht="29.25" customHeight="1" x14ac:dyDescent="0.25">
      <c r="A69" s="4">
        <v>4</v>
      </c>
      <c r="B69" s="5" t="s">
        <v>37</v>
      </c>
      <c r="C69" s="19">
        <f t="shared" si="21"/>
        <v>9831.9220000000005</v>
      </c>
      <c r="D69" s="19">
        <v>9794.9220000000005</v>
      </c>
      <c r="E69" s="19">
        <v>37</v>
      </c>
      <c r="F69" s="19"/>
      <c r="G69" s="19"/>
      <c r="H69" s="19">
        <f t="shared" si="22"/>
        <v>5020.9380000000001</v>
      </c>
      <c r="I69" s="19">
        <v>5020.9380000000001</v>
      </c>
      <c r="J69" s="19"/>
      <c r="K69" s="19"/>
      <c r="L69" s="19"/>
      <c r="M69" s="31"/>
      <c r="N69" s="32"/>
      <c r="O69" s="32"/>
      <c r="P69" s="32"/>
      <c r="Q69" s="32"/>
      <c r="R69" s="32"/>
      <c r="S69" s="32"/>
      <c r="T69" s="32"/>
      <c r="U69" s="32"/>
      <c r="V69" s="32"/>
      <c r="W69" s="32"/>
      <c r="X69" s="32"/>
    </row>
    <row r="70" spans="1:24" s="1" customFormat="1" ht="29.25" customHeight="1" x14ac:dyDescent="0.25">
      <c r="A70" s="4">
        <v>5</v>
      </c>
      <c r="B70" s="5" t="s">
        <v>38</v>
      </c>
      <c r="C70" s="19">
        <f t="shared" si="21"/>
        <v>5735.3076940000001</v>
      </c>
      <c r="D70" s="19">
        <f>'[1]B01 CT DTTSMN'!$D$120</f>
        <v>5534.9514319999998</v>
      </c>
      <c r="E70" s="19">
        <f>'[1]B01 CT DTTSMN'!$E$120</f>
        <v>200.35626199999999</v>
      </c>
      <c r="F70" s="19"/>
      <c r="G70" s="19"/>
      <c r="H70" s="19">
        <f t="shared" si="22"/>
        <v>2792.1991712500003</v>
      </c>
      <c r="I70" s="19">
        <f>'[1]B01 CT DTTSMN'!$I$120</f>
        <v>2720.1991530190003</v>
      </c>
      <c r="J70" s="19">
        <f>'[1]B01 CT DTTSMN'!$J$120</f>
        <v>72.000018230999999</v>
      </c>
      <c r="K70" s="19"/>
      <c r="L70" s="19"/>
      <c r="M70" s="31"/>
      <c r="N70" s="32"/>
      <c r="O70" s="32"/>
      <c r="P70" s="32"/>
      <c r="Q70" s="32"/>
      <c r="R70" s="32"/>
      <c r="S70" s="32"/>
      <c r="T70" s="32"/>
      <c r="U70" s="32"/>
      <c r="V70" s="32"/>
      <c r="W70" s="32"/>
      <c r="X70" s="32"/>
    </row>
    <row r="71" spans="1:24" s="1" customFormat="1" ht="29.25" customHeight="1" x14ac:dyDescent="0.25">
      <c r="A71" s="4">
        <v>6</v>
      </c>
      <c r="B71" s="5" t="s">
        <v>39</v>
      </c>
      <c r="C71" s="19">
        <f t="shared" si="21"/>
        <v>9555.9699999999993</v>
      </c>
      <c r="D71" s="71">
        <v>8831.4699999999993</v>
      </c>
      <c r="E71" s="71">
        <v>724.5</v>
      </c>
      <c r="F71" s="71"/>
      <c r="G71" s="71"/>
      <c r="H71" s="19">
        <f t="shared" si="22"/>
        <v>4629.2</v>
      </c>
      <c r="I71" s="71">
        <v>4598.2</v>
      </c>
      <c r="J71" s="71">
        <v>31</v>
      </c>
      <c r="K71" s="71"/>
      <c r="L71" s="71"/>
      <c r="M71" s="31"/>
      <c r="N71" s="32"/>
      <c r="O71" s="32"/>
      <c r="P71" s="32"/>
      <c r="Q71" s="32"/>
      <c r="R71" s="32"/>
      <c r="S71" s="32"/>
      <c r="T71" s="32"/>
      <c r="U71" s="32"/>
      <c r="V71" s="32"/>
      <c r="W71" s="32"/>
      <c r="X71" s="32"/>
    </row>
    <row r="72" spans="1:24" s="1" customFormat="1" ht="29.25" customHeight="1" x14ac:dyDescent="0.25">
      <c r="A72" s="4">
        <v>7</v>
      </c>
      <c r="B72" s="5" t="s">
        <v>40</v>
      </c>
      <c r="C72" s="19">
        <f t="shared" si="21"/>
        <v>5489</v>
      </c>
      <c r="D72" s="19">
        <v>5460</v>
      </c>
      <c r="E72" s="19">
        <v>29</v>
      </c>
      <c r="F72" s="19"/>
      <c r="G72" s="19"/>
      <c r="H72" s="19">
        <f t="shared" si="22"/>
        <v>2387</v>
      </c>
      <c r="I72" s="19">
        <v>2387</v>
      </c>
      <c r="J72" s="19"/>
      <c r="K72" s="19"/>
      <c r="L72" s="19"/>
      <c r="M72" s="31"/>
      <c r="N72" s="32"/>
      <c r="O72" s="32"/>
      <c r="P72" s="32"/>
      <c r="Q72" s="32"/>
      <c r="R72" s="32"/>
      <c r="S72" s="32"/>
      <c r="T72" s="32"/>
      <c r="U72" s="32"/>
      <c r="V72" s="32"/>
      <c r="W72" s="32"/>
      <c r="X72" s="32"/>
    </row>
    <row r="73" spans="1:24" s="1" customFormat="1" ht="29.25" customHeight="1" x14ac:dyDescent="0.25">
      <c r="A73" s="4">
        <v>8</v>
      </c>
      <c r="B73" s="5" t="s">
        <v>41</v>
      </c>
      <c r="C73" s="19">
        <f t="shared" si="21"/>
        <v>0</v>
      </c>
      <c r="D73" s="44"/>
      <c r="E73" s="44"/>
      <c r="F73" s="44"/>
      <c r="G73" s="44"/>
      <c r="H73" s="19">
        <f t="shared" si="22"/>
        <v>0</v>
      </c>
      <c r="I73" s="44"/>
      <c r="J73" s="44"/>
      <c r="K73" s="44"/>
      <c r="L73" s="44"/>
      <c r="M73" s="31"/>
      <c r="N73" s="32"/>
      <c r="O73" s="32"/>
      <c r="P73" s="32"/>
      <c r="Q73" s="32"/>
      <c r="R73" s="32"/>
      <c r="S73" s="32"/>
      <c r="T73" s="32"/>
      <c r="U73" s="32"/>
      <c r="V73" s="32"/>
      <c r="W73" s="32"/>
      <c r="X73" s="32"/>
    </row>
    <row r="74" spans="1:24" s="1" customFormat="1" ht="29.25" customHeight="1" x14ac:dyDescent="0.25">
      <c r="A74" s="4">
        <v>9</v>
      </c>
      <c r="B74" s="5" t="s">
        <v>43</v>
      </c>
      <c r="C74" s="19">
        <f t="shared" si="21"/>
        <v>53040</v>
      </c>
      <c r="D74" s="19">
        <v>6181</v>
      </c>
      <c r="E74" s="19">
        <v>309</v>
      </c>
      <c r="F74" s="19"/>
      <c r="G74" s="19">
        <v>46550</v>
      </c>
      <c r="H74" s="19">
        <f t="shared" si="22"/>
        <v>0</v>
      </c>
      <c r="I74" s="19">
        <v>0</v>
      </c>
      <c r="J74" s="19">
        <v>0</v>
      </c>
      <c r="K74" s="19"/>
      <c r="L74" s="19">
        <v>0</v>
      </c>
      <c r="M74" s="31"/>
      <c r="N74" s="32"/>
      <c r="O74" s="32"/>
      <c r="P74" s="32"/>
      <c r="Q74" s="32"/>
      <c r="R74" s="32"/>
      <c r="S74" s="32"/>
      <c r="T74" s="32"/>
      <c r="U74" s="32"/>
      <c r="V74" s="32"/>
      <c r="W74" s="32"/>
      <c r="X74" s="32"/>
    </row>
    <row r="75" spans="1:24" s="1" customFormat="1" ht="32.25" customHeight="1" x14ac:dyDescent="0.25">
      <c r="A75" s="8" t="s">
        <v>15</v>
      </c>
      <c r="B75" s="9" t="s">
        <v>1</v>
      </c>
      <c r="C75" s="35">
        <f>C76+C86</f>
        <v>24600.365074999998</v>
      </c>
      <c r="D75" s="35">
        <f t="shared" ref="D75:L75" si="23">D76+D86</f>
        <v>17425.429499999998</v>
      </c>
      <c r="E75" s="35">
        <f t="shared" si="23"/>
        <v>2934.0174999999999</v>
      </c>
      <c r="F75" s="35">
        <f t="shared" si="23"/>
        <v>309.76</v>
      </c>
      <c r="G75" s="35">
        <f t="shared" si="23"/>
        <v>3931.1580749999998</v>
      </c>
      <c r="H75" s="35">
        <f t="shared" si="23"/>
        <v>9586.7010750000009</v>
      </c>
      <c r="I75" s="35">
        <f t="shared" si="23"/>
        <v>7718.6759999999995</v>
      </c>
      <c r="J75" s="35">
        <f t="shared" si="23"/>
        <v>968.14899999999989</v>
      </c>
      <c r="K75" s="35">
        <f t="shared" si="23"/>
        <v>0</v>
      </c>
      <c r="L75" s="35">
        <f t="shared" si="23"/>
        <v>899.8760749999999</v>
      </c>
      <c r="M75" s="32"/>
      <c r="N75" s="32"/>
      <c r="O75" s="32"/>
      <c r="P75" s="32"/>
      <c r="Q75" s="32"/>
      <c r="R75" s="32"/>
      <c r="S75" s="32"/>
      <c r="T75" s="32"/>
      <c r="U75" s="32"/>
      <c r="V75" s="32"/>
      <c r="W75" s="32"/>
      <c r="X75" s="32"/>
    </row>
    <row r="76" spans="1:24" ht="32.25" customHeight="1" x14ac:dyDescent="0.25">
      <c r="A76" s="8" t="s">
        <v>42</v>
      </c>
      <c r="B76" s="9" t="s">
        <v>18</v>
      </c>
      <c r="C76" s="35">
        <f>SUM(C77:C85)</f>
        <v>15035.692074999999</v>
      </c>
      <c r="D76" s="35">
        <f t="shared" ref="D76:L76" si="24">SUM(D77:D85)</f>
        <v>10166.1155</v>
      </c>
      <c r="E76" s="35">
        <f t="shared" si="24"/>
        <v>1763.8364999999999</v>
      </c>
      <c r="F76" s="35">
        <f t="shared" si="24"/>
        <v>269</v>
      </c>
      <c r="G76" s="35">
        <f t="shared" si="24"/>
        <v>2836.7400749999997</v>
      </c>
      <c r="H76" s="35">
        <f t="shared" si="24"/>
        <v>4877.7010749999999</v>
      </c>
      <c r="I76" s="35">
        <f t="shared" si="24"/>
        <v>3943.6759999999999</v>
      </c>
      <c r="J76" s="35">
        <f t="shared" si="24"/>
        <v>484.14899999999983</v>
      </c>
      <c r="K76" s="35">
        <f t="shared" si="24"/>
        <v>0</v>
      </c>
      <c r="L76" s="35">
        <f t="shared" si="24"/>
        <v>449.87607499999996</v>
      </c>
      <c r="M76" s="21"/>
      <c r="N76" s="21"/>
      <c r="O76" s="21"/>
      <c r="P76" s="21"/>
      <c r="Q76" s="21"/>
      <c r="R76" s="21"/>
      <c r="S76" s="21"/>
      <c r="T76" s="21"/>
      <c r="U76" s="21"/>
      <c r="V76" s="21"/>
      <c r="W76" s="21"/>
      <c r="X76" s="21"/>
    </row>
    <row r="77" spans="1:24" ht="32.25" customHeight="1" x14ac:dyDescent="0.25">
      <c r="A77" s="4">
        <v>1</v>
      </c>
      <c r="B77" s="5" t="s">
        <v>34</v>
      </c>
      <c r="C77" s="26">
        <f>D77+E77+F77+G77</f>
        <v>922.66</v>
      </c>
      <c r="D77" s="26">
        <v>562.15149999999994</v>
      </c>
      <c r="E77" s="26">
        <v>110.7045</v>
      </c>
      <c r="F77" s="26">
        <v>0</v>
      </c>
      <c r="G77" s="26">
        <v>249.804</v>
      </c>
      <c r="H77" s="26">
        <f>I77+J77+K77+L77</f>
        <v>0</v>
      </c>
      <c r="I77" s="26"/>
      <c r="J77" s="26"/>
      <c r="K77" s="26"/>
      <c r="L77" s="26"/>
      <c r="M77" s="21"/>
      <c r="N77" s="21"/>
      <c r="O77" s="21"/>
      <c r="P77" s="21"/>
      <c r="Q77" s="21"/>
      <c r="R77" s="21"/>
      <c r="S77" s="21"/>
      <c r="T77" s="21"/>
      <c r="U77" s="21"/>
      <c r="V77" s="21"/>
      <c r="W77" s="21"/>
      <c r="X77" s="21"/>
    </row>
    <row r="78" spans="1:24" ht="32.25" customHeight="1" x14ac:dyDescent="0.25">
      <c r="A78" s="4">
        <v>2</v>
      </c>
      <c r="B78" s="5" t="s">
        <v>35</v>
      </c>
      <c r="C78" s="26">
        <f t="shared" ref="C78:C85" si="25">D78+E78+F78+G78</f>
        <v>2511.1999999999998</v>
      </c>
      <c r="D78" s="26">
        <v>1461.26</v>
      </c>
      <c r="E78" s="26">
        <v>287.77999999999997</v>
      </c>
      <c r="F78" s="26"/>
      <c r="G78" s="26">
        <v>762.16</v>
      </c>
      <c r="H78" s="26">
        <f t="shared" ref="H78:H85" si="26">I78+J78+K78+L78</f>
        <v>0</v>
      </c>
      <c r="I78" s="26">
        <v>0</v>
      </c>
      <c r="J78" s="26">
        <v>0</v>
      </c>
      <c r="K78" s="26"/>
      <c r="L78" s="26"/>
      <c r="M78" s="21"/>
      <c r="N78" s="21"/>
      <c r="O78" s="21"/>
      <c r="P78" s="21"/>
      <c r="Q78" s="21"/>
      <c r="R78" s="21"/>
      <c r="S78" s="21"/>
      <c r="T78" s="21"/>
      <c r="U78" s="21"/>
      <c r="V78" s="21"/>
      <c r="W78" s="21"/>
      <c r="X78" s="21"/>
    </row>
    <row r="79" spans="1:24" ht="32.25" customHeight="1" x14ac:dyDescent="0.25">
      <c r="A79" s="4">
        <v>3</v>
      </c>
      <c r="B79" s="5" t="s">
        <v>36</v>
      </c>
      <c r="C79" s="26">
        <f t="shared" si="25"/>
        <v>502.4</v>
      </c>
      <c r="D79" s="26">
        <v>319</v>
      </c>
      <c r="E79" s="26">
        <f>E21-J21</f>
        <v>83.4</v>
      </c>
      <c r="F79" s="26"/>
      <c r="G79" s="26">
        <v>100</v>
      </c>
      <c r="H79" s="26">
        <f t="shared" si="26"/>
        <v>0</v>
      </c>
      <c r="I79" s="26">
        <v>0</v>
      </c>
      <c r="J79" s="26">
        <v>0</v>
      </c>
      <c r="K79" s="26"/>
      <c r="L79" s="26"/>
      <c r="M79" s="21"/>
      <c r="N79" s="21"/>
      <c r="O79" s="21"/>
      <c r="P79" s="21"/>
      <c r="Q79" s="21"/>
      <c r="R79" s="21"/>
      <c r="S79" s="21"/>
      <c r="T79" s="21"/>
      <c r="U79" s="21"/>
      <c r="V79" s="21"/>
      <c r="W79" s="21"/>
      <c r="X79" s="21"/>
    </row>
    <row r="80" spans="1:24" ht="32.25" customHeight="1" x14ac:dyDescent="0.25">
      <c r="A80" s="4">
        <v>4</v>
      </c>
      <c r="B80" s="5" t="s">
        <v>37</v>
      </c>
      <c r="C80" s="26">
        <f t="shared" si="25"/>
        <v>0</v>
      </c>
      <c r="D80" s="26"/>
      <c r="E80" s="26"/>
      <c r="F80" s="26"/>
      <c r="G80" s="26"/>
      <c r="H80" s="26">
        <f t="shared" si="26"/>
        <v>0</v>
      </c>
      <c r="I80" s="26"/>
      <c r="J80" s="26"/>
      <c r="K80" s="26"/>
      <c r="L80" s="26"/>
      <c r="M80" s="21"/>
      <c r="N80" s="21"/>
      <c r="O80" s="21"/>
      <c r="P80" s="21"/>
      <c r="Q80" s="21"/>
      <c r="R80" s="21"/>
      <c r="S80" s="21"/>
      <c r="T80" s="21"/>
      <c r="U80" s="21"/>
      <c r="V80" s="21"/>
      <c r="W80" s="21"/>
      <c r="X80" s="21"/>
    </row>
    <row r="81" spans="1:24" ht="32.25" customHeight="1" x14ac:dyDescent="0.25">
      <c r="A81" s="4">
        <v>5</v>
      </c>
      <c r="B81" s="5" t="s">
        <v>38</v>
      </c>
      <c r="C81" s="26">
        <f t="shared" si="25"/>
        <v>4708.7010749999999</v>
      </c>
      <c r="D81" s="26">
        <v>3774.6759999999999</v>
      </c>
      <c r="E81" s="26">
        <v>484.14899999999983</v>
      </c>
      <c r="F81" s="26">
        <v>0</v>
      </c>
      <c r="G81" s="26">
        <v>449.87607499999996</v>
      </c>
      <c r="H81" s="26">
        <f t="shared" si="26"/>
        <v>4708.7010749999999</v>
      </c>
      <c r="I81" s="26">
        <v>3774.6759999999999</v>
      </c>
      <c r="J81" s="26">
        <v>484.14899999999983</v>
      </c>
      <c r="K81" s="26">
        <v>0</v>
      </c>
      <c r="L81" s="26">
        <v>449.87607499999996</v>
      </c>
      <c r="M81" s="21"/>
      <c r="N81" s="21"/>
      <c r="O81" s="21"/>
      <c r="P81" s="21"/>
      <c r="Q81" s="21"/>
      <c r="R81" s="21"/>
      <c r="S81" s="21"/>
      <c r="T81" s="21"/>
      <c r="U81" s="21"/>
      <c r="V81" s="21"/>
      <c r="W81" s="21"/>
      <c r="X81" s="21"/>
    </row>
    <row r="82" spans="1:24" ht="32.25" customHeight="1" x14ac:dyDescent="0.25">
      <c r="A82" s="4">
        <v>6</v>
      </c>
      <c r="B82" s="5" t="s">
        <v>39</v>
      </c>
      <c r="C82" s="26">
        <f t="shared" si="25"/>
        <v>4758.7309999999998</v>
      </c>
      <c r="D82" s="26">
        <v>3193.0279999999998</v>
      </c>
      <c r="E82" s="26">
        <v>628.803</v>
      </c>
      <c r="F82" s="26"/>
      <c r="G82" s="26">
        <v>936.9</v>
      </c>
      <c r="H82" s="26">
        <f t="shared" si="26"/>
        <v>0</v>
      </c>
      <c r="I82" s="26">
        <v>0</v>
      </c>
      <c r="J82" s="26">
        <v>0</v>
      </c>
      <c r="K82" s="26"/>
      <c r="L82" s="26"/>
      <c r="M82" s="21"/>
      <c r="N82" s="21"/>
      <c r="O82" s="21"/>
      <c r="P82" s="21"/>
      <c r="Q82" s="21"/>
      <c r="R82" s="21"/>
      <c r="S82" s="21"/>
      <c r="T82" s="21"/>
      <c r="U82" s="21"/>
      <c r="V82" s="21"/>
      <c r="W82" s="21"/>
      <c r="X82" s="21"/>
    </row>
    <row r="83" spans="1:24" ht="32.25" customHeight="1" x14ac:dyDescent="0.25">
      <c r="A83" s="4">
        <v>7</v>
      </c>
      <c r="B83" s="5" t="s">
        <v>40</v>
      </c>
      <c r="C83" s="26">
        <f t="shared" si="25"/>
        <v>1632</v>
      </c>
      <c r="D83" s="26">
        <v>856</v>
      </c>
      <c r="E83" s="26">
        <v>169</v>
      </c>
      <c r="F83" s="26">
        <v>269</v>
      </c>
      <c r="G83" s="26">
        <f>H83+I83</f>
        <v>338</v>
      </c>
      <c r="H83" s="26">
        <f t="shared" si="26"/>
        <v>169</v>
      </c>
      <c r="I83" s="26">
        <v>169</v>
      </c>
      <c r="J83" s="26"/>
      <c r="K83" s="26"/>
      <c r="L83" s="26"/>
      <c r="M83" s="21"/>
      <c r="N83" s="21"/>
      <c r="O83" s="21"/>
      <c r="P83" s="21"/>
      <c r="Q83" s="21"/>
      <c r="R83" s="21"/>
      <c r="S83" s="21"/>
      <c r="T83" s="21"/>
      <c r="U83" s="21"/>
      <c r="V83" s="21"/>
      <c r="W83" s="21"/>
      <c r="X83" s="21"/>
    </row>
    <row r="84" spans="1:24" ht="32.25" customHeight="1" x14ac:dyDescent="0.25">
      <c r="A84" s="4">
        <v>8</v>
      </c>
      <c r="B84" s="5" t="s">
        <v>41</v>
      </c>
      <c r="C84" s="26">
        <f t="shared" si="25"/>
        <v>0</v>
      </c>
      <c r="D84" s="26"/>
      <c r="E84" s="26"/>
      <c r="F84" s="26"/>
      <c r="G84" s="26"/>
      <c r="H84" s="26">
        <f t="shared" si="26"/>
        <v>0</v>
      </c>
      <c r="I84" s="26"/>
      <c r="J84" s="26"/>
      <c r="K84" s="26"/>
      <c r="L84" s="26"/>
      <c r="M84" s="21"/>
      <c r="N84" s="21"/>
      <c r="O84" s="21"/>
      <c r="P84" s="21"/>
      <c r="Q84" s="21"/>
      <c r="R84" s="21"/>
      <c r="S84" s="21"/>
      <c r="T84" s="21"/>
      <c r="U84" s="21"/>
      <c r="V84" s="21"/>
      <c r="W84" s="21"/>
      <c r="X84" s="21"/>
    </row>
    <row r="85" spans="1:24" ht="32.25" customHeight="1" x14ac:dyDescent="0.25">
      <c r="A85" s="4">
        <v>9</v>
      </c>
      <c r="B85" s="5" t="s">
        <v>43</v>
      </c>
      <c r="C85" s="26">
        <f t="shared" si="25"/>
        <v>0</v>
      </c>
      <c r="D85" s="26"/>
      <c r="E85" s="26"/>
      <c r="F85" s="26"/>
      <c r="G85" s="26"/>
      <c r="H85" s="26">
        <f t="shared" si="26"/>
        <v>0</v>
      </c>
      <c r="I85" s="26"/>
      <c r="J85" s="26"/>
      <c r="K85" s="26"/>
      <c r="L85" s="26"/>
      <c r="M85" s="21"/>
      <c r="N85" s="21"/>
      <c r="O85" s="21"/>
      <c r="P85" s="21"/>
      <c r="Q85" s="21"/>
      <c r="R85" s="21"/>
      <c r="S85" s="21"/>
      <c r="T85" s="21"/>
      <c r="U85" s="21"/>
      <c r="V85" s="21"/>
      <c r="W85" s="21"/>
      <c r="X85" s="21"/>
    </row>
    <row r="86" spans="1:24" ht="32.25" customHeight="1" x14ac:dyDescent="0.25">
      <c r="A86" s="8" t="s">
        <v>42</v>
      </c>
      <c r="B86" s="9" t="s">
        <v>19</v>
      </c>
      <c r="C86" s="35">
        <f>SUM(C87:C94)</f>
        <v>9564.6729999999989</v>
      </c>
      <c r="D86" s="35">
        <f t="shared" ref="D86:L86" si="27">SUM(D87:D94)</f>
        <v>7259.3140000000003</v>
      </c>
      <c r="E86" s="35">
        <f t="shared" si="27"/>
        <v>1170.181</v>
      </c>
      <c r="F86" s="35">
        <f t="shared" si="27"/>
        <v>40.760000000000005</v>
      </c>
      <c r="G86" s="35">
        <f t="shared" si="27"/>
        <v>1094.4180000000001</v>
      </c>
      <c r="H86" s="35">
        <f t="shared" si="27"/>
        <v>4709</v>
      </c>
      <c r="I86" s="35">
        <f t="shared" si="27"/>
        <v>3775</v>
      </c>
      <c r="J86" s="35">
        <f t="shared" si="27"/>
        <v>484</v>
      </c>
      <c r="K86" s="35">
        <f t="shared" si="27"/>
        <v>0</v>
      </c>
      <c r="L86" s="35">
        <f t="shared" si="27"/>
        <v>450</v>
      </c>
      <c r="M86" s="21"/>
      <c r="N86" s="21"/>
      <c r="O86" s="21"/>
      <c r="P86" s="21"/>
      <c r="Q86" s="21"/>
      <c r="R86" s="21"/>
      <c r="S86" s="21"/>
      <c r="T86" s="21"/>
      <c r="U86" s="21"/>
      <c r="V86" s="21"/>
      <c r="W86" s="21"/>
      <c r="X86" s="21"/>
    </row>
    <row r="87" spans="1:24" ht="32.25" customHeight="1" x14ac:dyDescent="0.25">
      <c r="A87" s="4">
        <v>1</v>
      </c>
      <c r="B87" s="5" t="s">
        <v>34</v>
      </c>
      <c r="C87" s="26">
        <f>D87+E87+F87+G87</f>
        <v>1898.2179999999998</v>
      </c>
      <c r="D87" s="26">
        <v>1298.3399999999999</v>
      </c>
      <c r="E87" s="26">
        <v>255.7</v>
      </c>
      <c r="F87" s="26">
        <v>40.760000000000005</v>
      </c>
      <c r="G87" s="26">
        <v>303.41800000000001</v>
      </c>
      <c r="H87" s="26">
        <f>I87+J87+K87+L87</f>
        <v>0</v>
      </c>
      <c r="I87" s="26"/>
      <c r="J87" s="26"/>
      <c r="K87" s="26"/>
      <c r="L87" s="26"/>
      <c r="M87" s="21"/>
      <c r="N87" s="21"/>
      <c r="O87" s="21"/>
      <c r="P87" s="21"/>
      <c r="Q87" s="21"/>
      <c r="R87" s="21"/>
      <c r="S87" s="21"/>
      <c r="T87" s="21"/>
      <c r="U87" s="21"/>
      <c r="V87" s="21"/>
      <c r="W87" s="21"/>
      <c r="X87" s="21"/>
    </row>
    <row r="88" spans="1:24" ht="32.25" customHeight="1" x14ac:dyDescent="0.25">
      <c r="A88" s="4">
        <v>2</v>
      </c>
      <c r="B88" s="5" t="s">
        <v>35</v>
      </c>
      <c r="C88" s="26">
        <f t="shared" ref="C88:C94" si="28">D88+E88+F88+G88</f>
        <v>2819.92</v>
      </c>
      <c r="D88" s="26">
        <v>2092.79</v>
      </c>
      <c r="E88" s="26">
        <v>412.13</v>
      </c>
      <c r="F88" s="26"/>
      <c r="G88" s="26">
        <v>315</v>
      </c>
      <c r="H88" s="26">
        <f t="shared" ref="H88:H94" si="29">I88+J88+K88+L88</f>
        <v>0</v>
      </c>
      <c r="I88" s="26">
        <v>0</v>
      </c>
      <c r="J88" s="26">
        <v>0</v>
      </c>
      <c r="K88" s="26"/>
      <c r="L88" s="26"/>
      <c r="M88" s="21"/>
      <c r="N88" s="21"/>
      <c r="O88" s="21"/>
      <c r="P88" s="21"/>
      <c r="Q88" s="21"/>
      <c r="R88" s="21"/>
      <c r="S88" s="21"/>
      <c r="T88" s="21"/>
      <c r="U88" s="21"/>
      <c r="V88" s="21"/>
      <c r="W88" s="21"/>
      <c r="X88" s="21"/>
    </row>
    <row r="89" spans="1:24" ht="32.25" customHeight="1" x14ac:dyDescent="0.25">
      <c r="A89" s="4">
        <v>3</v>
      </c>
      <c r="B89" s="5" t="s">
        <v>36</v>
      </c>
      <c r="C89" s="26">
        <f t="shared" si="28"/>
        <v>0</v>
      </c>
      <c r="D89" s="26"/>
      <c r="E89" s="26"/>
      <c r="F89" s="26"/>
      <c r="G89" s="26"/>
      <c r="H89" s="26">
        <f t="shared" si="29"/>
        <v>0</v>
      </c>
      <c r="I89" s="26"/>
      <c r="J89" s="26"/>
      <c r="K89" s="26"/>
      <c r="L89" s="26"/>
      <c r="M89" s="21" t="s">
        <v>52</v>
      </c>
      <c r="N89" s="21"/>
      <c r="O89" s="21"/>
      <c r="P89" s="21"/>
      <c r="Q89" s="21"/>
      <c r="R89" s="21"/>
      <c r="S89" s="21"/>
      <c r="T89" s="21"/>
      <c r="U89" s="21"/>
      <c r="V89" s="21"/>
      <c r="W89" s="21"/>
      <c r="X89" s="21"/>
    </row>
    <row r="90" spans="1:24" ht="32.25" customHeight="1" x14ac:dyDescent="0.25">
      <c r="A90" s="4">
        <v>4</v>
      </c>
      <c r="B90" s="5" t="s">
        <v>37</v>
      </c>
      <c r="C90" s="26">
        <f t="shared" si="28"/>
        <v>137.535</v>
      </c>
      <c r="D90" s="45">
        <v>93.183999999999997</v>
      </c>
      <c r="E90" s="45">
        <v>18.350999999999999</v>
      </c>
      <c r="F90" s="45"/>
      <c r="G90" s="45">
        <v>26</v>
      </c>
      <c r="H90" s="26">
        <f t="shared" si="29"/>
        <v>0</v>
      </c>
      <c r="I90" s="45"/>
      <c r="J90" s="45"/>
      <c r="K90" s="45"/>
      <c r="L90" s="45"/>
      <c r="M90" s="21"/>
      <c r="N90" s="21"/>
      <c r="O90" s="21"/>
      <c r="P90" s="21"/>
      <c r="Q90" s="21"/>
      <c r="R90" s="21"/>
      <c r="S90" s="21"/>
      <c r="T90" s="21"/>
      <c r="U90" s="21"/>
      <c r="V90" s="21"/>
      <c r="W90" s="21"/>
      <c r="X90" s="21"/>
    </row>
    <row r="91" spans="1:24" ht="32.25" customHeight="1" x14ac:dyDescent="0.25">
      <c r="A91" s="4">
        <v>5</v>
      </c>
      <c r="B91" s="5" t="s">
        <v>38</v>
      </c>
      <c r="C91" s="26">
        <f t="shared" si="28"/>
        <v>4709</v>
      </c>
      <c r="D91" s="26">
        <v>3775</v>
      </c>
      <c r="E91" s="26">
        <v>484</v>
      </c>
      <c r="F91" s="26">
        <v>0</v>
      </c>
      <c r="G91" s="26">
        <v>450</v>
      </c>
      <c r="H91" s="26">
        <f t="shared" si="29"/>
        <v>4709</v>
      </c>
      <c r="I91" s="26">
        <v>3775</v>
      </c>
      <c r="J91" s="26">
        <v>484</v>
      </c>
      <c r="K91" s="26">
        <v>0</v>
      </c>
      <c r="L91" s="26">
        <v>450</v>
      </c>
      <c r="M91" s="21"/>
      <c r="N91" s="21"/>
      <c r="O91" s="21"/>
      <c r="P91" s="21"/>
      <c r="Q91" s="21"/>
      <c r="R91" s="21"/>
      <c r="S91" s="21"/>
      <c r="T91" s="21"/>
      <c r="U91" s="21"/>
      <c r="V91" s="21"/>
      <c r="W91" s="21"/>
      <c r="X91" s="21"/>
    </row>
    <row r="92" spans="1:24" ht="32.25" customHeight="1" x14ac:dyDescent="0.25">
      <c r="A92" s="4">
        <v>6</v>
      </c>
      <c r="B92" s="5" t="s">
        <v>39</v>
      </c>
      <c r="C92" s="26">
        <f t="shared" si="28"/>
        <v>0</v>
      </c>
      <c r="D92" s="26"/>
      <c r="E92" s="26"/>
      <c r="F92" s="26"/>
      <c r="G92" s="26"/>
      <c r="H92" s="26">
        <f t="shared" si="29"/>
        <v>0</v>
      </c>
      <c r="I92" s="26"/>
      <c r="J92" s="26"/>
      <c r="K92" s="26"/>
      <c r="L92" s="26"/>
      <c r="M92" s="21"/>
      <c r="N92" s="21"/>
      <c r="O92" s="21"/>
      <c r="P92" s="21"/>
      <c r="Q92" s="21"/>
      <c r="R92" s="21"/>
      <c r="S92" s="21"/>
      <c r="T92" s="21"/>
      <c r="U92" s="21"/>
      <c r="V92" s="21"/>
      <c r="W92" s="21"/>
      <c r="X92" s="21"/>
    </row>
    <row r="93" spans="1:24" ht="32.25" customHeight="1" x14ac:dyDescent="0.25">
      <c r="A93" s="4">
        <v>7</v>
      </c>
      <c r="B93" s="5" t="s">
        <v>40</v>
      </c>
      <c r="C93" s="26">
        <f t="shared" si="28"/>
        <v>0</v>
      </c>
      <c r="D93" s="26"/>
      <c r="E93" s="26"/>
      <c r="F93" s="26"/>
      <c r="G93" s="26"/>
      <c r="H93" s="26">
        <f t="shared" si="29"/>
        <v>0</v>
      </c>
      <c r="I93" s="26"/>
      <c r="J93" s="26"/>
      <c r="K93" s="26"/>
      <c r="L93" s="26"/>
      <c r="M93" s="21"/>
      <c r="N93" s="21"/>
      <c r="O93" s="21"/>
      <c r="P93" s="21"/>
      <c r="Q93" s="21"/>
      <c r="R93" s="21"/>
      <c r="S93" s="21"/>
      <c r="T93" s="21"/>
      <c r="U93" s="21"/>
      <c r="V93" s="21"/>
      <c r="W93" s="21"/>
      <c r="X93" s="21"/>
    </row>
    <row r="94" spans="1:24" ht="32.25" customHeight="1" x14ac:dyDescent="0.25">
      <c r="A94" s="4">
        <v>8</v>
      </c>
      <c r="B94" s="5" t="s">
        <v>41</v>
      </c>
      <c r="C94" s="26">
        <f t="shared" si="28"/>
        <v>0</v>
      </c>
      <c r="D94" s="26"/>
      <c r="E94" s="26"/>
      <c r="F94" s="26"/>
      <c r="G94" s="26"/>
      <c r="H94" s="26">
        <f t="shared" si="29"/>
        <v>0</v>
      </c>
      <c r="I94" s="26"/>
      <c r="J94" s="26"/>
      <c r="K94" s="26"/>
      <c r="L94" s="26"/>
      <c r="M94" s="21"/>
      <c r="N94" s="21"/>
      <c r="O94" s="21"/>
      <c r="P94" s="21"/>
      <c r="Q94" s="21"/>
      <c r="R94" s="21"/>
      <c r="S94" s="21"/>
      <c r="T94" s="21"/>
      <c r="U94" s="21"/>
      <c r="V94" s="21"/>
      <c r="W94" s="21"/>
      <c r="X94" s="21"/>
    </row>
    <row r="95" spans="1:24" s="1" customFormat="1" ht="96.75" customHeight="1" x14ac:dyDescent="0.25">
      <c r="A95" s="8" t="s">
        <v>20</v>
      </c>
      <c r="B95" s="9" t="str">
        <f>B36</f>
        <v xml:space="preserve"> Hoạt động đào tạo nâng cao kỹ năng nghề nghiệp, đào tạo nghề, tập huấn nâng cao năng lực quản lý, tổ chức thực hiện; thông tin, tuyên truyền về các chương trình mục tiêu quốc gia (Chi tiết từng lớp)</v>
      </c>
      <c r="C95" s="35">
        <f>SUM(C96:C103)</f>
        <v>12737.775658700002</v>
      </c>
      <c r="D95" s="35">
        <f t="shared" ref="D95:L95" si="30">SUM(D96:D103)</f>
        <v>12587.775658700002</v>
      </c>
      <c r="E95" s="35">
        <f t="shared" si="30"/>
        <v>150</v>
      </c>
      <c r="F95" s="35">
        <f t="shared" si="30"/>
        <v>0</v>
      </c>
      <c r="G95" s="35">
        <f t="shared" si="30"/>
        <v>0</v>
      </c>
      <c r="H95" s="35">
        <f t="shared" si="30"/>
        <v>1004.9796587000001</v>
      </c>
      <c r="I95" s="35">
        <f t="shared" si="30"/>
        <v>1004.9796587000001</v>
      </c>
      <c r="J95" s="35">
        <f t="shared" si="30"/>
        <v>0</v>
      </c>
      <c r="K95" s="35">
        <f t="shared" si="30"/>
        <v>0</v>
      </c>
      <c r="L95" s="35">
        <f t="shared" si="30"/>
        <v>0</v>
      </c>
      <c r="M95" s="32"/>
      <c r="N95" s="32"/>
      <c r="O95" s="32"/>
      <c r="P95" s="32"/>
      <c r="Q95" s="32"/>
      <c r="R95" s="32"/>
      <c r="S95" s="32"/>
      <c r="T95" s="32"/>
      <c r="U95" s="32"/>
      <c r="V95" s="32"/>
      <c r="W95" s="32"/>
      <c r="X95" s="32"/>
    </row>
    <row r="96" spans="1:24" s="1" customFormat="1" ht="37.5" customHeight="1" x14ac:dyDescent="0.25">
      <c r="A96" s="4">
        <v>1</v>
      </c>
      <c r="B96" s="5" t="s">
        <v>34</v>
      </c>
      <c r="C96" s="26">
        <f>D96+E96+F96+G96</f>
        <v>1234</v>
      </c>
      <c r="D96" s="26">
        <v>1234</v>
      </c>
      <c r="E96" s="26">
        <v>0</v>
      </c>
      <c r="F96" s="26">
        <v>0</v>
      </c>
      <c r="G96" s="26">
        <v>0</v>
      </c>
      <c r="H96" s="26">
        <f>I96+J96+K96+L96</f>
        <v>0</v>
      </c>
      <c r="I96" s="26">
        <v>0</v>
      </c>
      <c r="J96" s="26">
        <v>0</v>
      </c>
      <c r="K96" s="26">
        <v>0</v>
      </c>
      <c r="L96" s="26">
        <v>0</v>
      </c>
      <c r="M96" s="32"/>
      <c r="N96" s="32"/>
      <c r="O96" s="32"/>
      <c r="P96" s="32"/>
      <c r="Q96" s="32"/>
      <c r="R96" s="32"/>
      <c r="S96" s="32"/>
      <c r="T96" s="32"/>
      <c r="U96" s="32"/>
      <c r="V96" s="32"/>
      <c r="W96" s="32"/>
      <c r="X96" s="32"/>
    </row>
    <row r="97" spans="1:24" s="1" customFormat="1" ht="37.5" customHeight="1" x14ac:dyDescent="0.25">
      <c r="A97" s="4">
        <v>2</v>
      </c>
      <c r="B97" s="5" t="s">
        <v>35</v>
      </c>
      <c r="C97" s="26">
        <f t="shared" ref="C97:C103" si="31">D97+E97+F97+G97</f>
        <v>2005.047</v>
      </c>
      <c r="D97" s="36">
        <v>2005.047</v>
      </c>
      <c r="E97" s="36"/>
      <c r="F97" s="36"/>
      <c r="G97" s="36"/>
      <c r="H97" s="26">
        <f t="shared" ref="H97:H103" si="32">I97+J97+K97+L97</f>
        <v>174.86</v>
      </c>
      <c r="I97" s="36">
        <v>174.86</v>
      </c>
      <c r="J97" s="36">
        <v>0</v>
      </c>
      <c r="K97" s="36"/>
      <c r="L97" s="36"/>
      <c r="M97" s="32"/>
      <c r="N97" s="32"/>
      <c r="O97" s="32"/>
      <c r="P97" s="32"/>
      <c r="Q97" s="32"/>
      <c r="R97" s="32"/>
      <c r="S97" s="32"/>
      <c r="T97" s="32"/>
      <c r="U97" s="32"/>
      <c r="V97" s="32"/>
      <c r="W97" s="32"/>
      <c r="X97" s="32"/>
    </row>
    <row r="98" spans="1:24" s="1" customFormat="1" ht="37.5" customHeight="1" x14ac:dyDescent="0.25">
      <c r="A98" s="4">
        <v>3</v>
      </c>
      <c r="B98" s="5" t="s">
        <v>36</v>
      </c>
      <c r="C98" s="26">
        <f t="shared" si="31"/>
        <v>2788</v>
      </c>
      <c r="D98" s="26">
        <f>D39-I39</f>
        <v>2641</v>
      </c>
      <c r="E98" s="26">
        <f>E39-J39</f>
        <v>147</v>
      </c>
      <c r="F98" s="35"/>
      <c r="G98" s="35"/>
      <c r="H98" s="26">
        <f t="shared" si="32"/>
        <v>0</v>
      </c>
      <c r="I98" s="35"/>
      <c r="J98" s="35"/>
      <c r="K98" s="35"/>
      <c r="L98" s="35"/>
      <c r="M98" s="32"/>
      <c r="N98" s="32"/>
      <c r="O98" s="32"/>
      <c r="P98" s="32"/>
      <c r="Q98" s="32"/>
      <c r="R98" s="32"/>
      <c r="S98" s="32"/>
      <c r="T98" s="32"/>
      <c r="U98" s="32"/>
      <c r="V98" s="32"/>
      <c r="W98" s="32"/>
      <c r="X98" s="32"/>
    </row>
    <row r="99" spans="1:24" s="1" customFormat="1" ht="37.5" customHeight="1" x14ac:dyDescent="0.25">
      <c r="A99" s="4">
        <v>4</v>
      </c>
      <c r="B99" s="5" t="s">
        <v>37</v>
      </c>
      <c r="C99" s="26">
        <f t="shared" si="31"/>
        <v>2255.7269999999999</v>
      </c>
      <c r="D99" s="26">
        <v>2255.7269999999999</v>
      </c>
      <c r="E99" s="26"/>
      <c r="F99" s="26"/>
      <c r="G99" s="26"/>
      <c r="H99" s="26">
        <f t="shared" si="32"/>
        <v>0</v>
      </c>
      <c r="I99" s="26"/>
      <c r="J99" s="26"/>
      <c r="K99" s="26"/>
      <c r="L99" s="26"/>
      <c r="M99" s="32"/>
      <c r="N99" s="32"/>
      <c r="O99" s="32"/>
      <c r="P99" s="32"/>
      <c r="Q99" s="32"/>
      <c r="R99" s="32"/>
      <c r="S99" s="32"/>
      <c r="T99" s="32"/>
      <c r="U99" s="32"/>
      <c r="V99" s="32"/>
      <c r="W99" s="32"/>
      <c r="X99" s="32"/>
    </row>
    <row r="100" spans="1:24" s="1" customFormat="1" ht="37.5" customHeight="1" x14ac:dyDescent="0.25">
      <c r="A100" s="4">
        <v>5</v>
      </c>
      <c r="B100" s="5" t="s">
        <v>38</v>
      </c>
      <c r="C100" s="26">
        <f t="shared" si="31"/>
        <v>124.1196587</v>
      </c>
      <c r="D100" s="26">
        <f>'[1]B01 CT DTTSMN'!$D$215</f>
        <v>124.1196587</v>
      </c>
      <c r="E100" s="26"/>
      <c r="F100" s="26"/>
      <c r="G100" s="26"/>
      <c r="H100" s="26">
        <f t="shared" si="32"/>
        <v>124.1196587</v>
      </c>
      <c r="I100" s="26">
        <f>'[1]B01 CT DTTSMN'!$I$215</f>
        <v>124.1196587</v>
      </c>
      <c r="J100" s="26"/>
      <c r="K100" s="26"/>
      <c r="L100" s="26"/>
      <c r="M100" s="32"/>
      <c r="N100" s="32"/>
      <c r="O100" s="32"/>
      <c r="P100" s="32"/>
      <c r="Q100" s="32"/>
      <c r="R100" s="32"/>
      <c r="S100" s="32"/>
      <c r="T100" s="32"/>
      <c r="U100" s="32"/>
      <c r="V100" s="32"/>
      <c r="W100" s="32"/>
      <c r="X100" s="32"/>
    </row>
    <row r="101" spans="1:24" s="1" customFormat="1" ht="37.5" customHeight="1" x14ac:dyDescent="0.25">
      <c r="A101" s="4">
        <v>6</v>
      </c>
      <c r="B101" s="5" t="s">
        <v>39</v>
      </c>
      <c r="C101" s="26">
        <f t="shared" si="31"/>
        <v>581.43200000000002</v>
      </c>
      <c r="D101" s="45">
        <v>581.43200000000002</v>
      </c>
      <c r="E101" s="45">
        <v>0</v>
      </c>
      <c r="F101" s="45"/>
      <c r="G101" s="45"/>
      <c r="H101" s="26">
        <f t="shared" si="32"/>
        <v>0</v>
      </c>
      <c r="I101" s="45">
        <v>0</v>
      </c>
      <c r="J101" s="45">
        <v>0</v>
      </c>
      <c r="K101" s="45"/>
      <c r="L101" s="45"/>
      <c r="M101" s="32"/>
      <c r="N101" s="32"/>
      <c r="O101" s="32"/>
      <c r="P101" s="32"/>
      <c r="Q101" s="32"/>
      <c r="R101" s="32"/>
      <c r="S101" s="32"/>
      <c r="T101" s="32"/>
      <c r="U101" s="32"/>
      <c r="V101" s="32"/>
      <c r="W101" s="32"/>
      <c r="X101" s="32"/>
    </row>
    <row r="102" spans="1:24" s="1" customFormat="1" ht="37.5" customHeight="1" x14ac:dyDescent="0.25">
      <c r="A102" s="4">
        <v>7</v>
      </c>
      <c r="B102" s="5" t="s">
        <v>40</v>
      </c>
      <c r="C102" s="26">
        <f t="shared" si="31"/>
        <v>1792</v>
      </c>
      <c r="D102" s="26">
        <v>1789</v>
      </c>
      <c r="E102" s="26">
        <v>3</v>
      </c>
      <c r="F102" s="26"/>
      <c r="G102" s="26"/>
      <c r="H102" s="26">
        <f t="shared" si="32"/>
        <v>706</v>
      </c>
      <c r="I102" s="26">
        <v>706</v>
      </c>
      <c r="J102" s="26"/>
      <c r="K102" s="26"/>
      <c r="L102" s="26"/>
      <c r="M102" s="32"/>
      <c r="N102" s="32"/>
      <c r="O102" s="32"/>
      <c r="P102" s="32"/>
      <c r="Q102" s="32"/>
      <c r="R102" s="32"/>
      <c r="S102" s="32"/>
      <c r="T102" s="32"/>
      <c r="U102" s="32"/>
      <c r="V102" s="32"/>
      <c r="W102" s="32"/>
      <c r="X102" s="32"/>
    </row>
    <row r="103" spans="1:24" s="1" customFormat="1" ht="37.5" customHeight="1" x14ac:dyDescent="0.25">
      <c r="A103" s="4">
        <v>8</v>
      </c>
      <c r="B103" s="5" t="s">
        <v>41</v>
      </c>
      <c r="C103" s="26">
        <f t="shared" si="31"/>
        <v>1957.45</v>
      </c>
      <c r="D103" s="70">
        <v>1957.45</v>
      </c>
      <c r="E103" s="70"/>
      <c r="F103" s="60"/>
      <c r="G103" s="60"/>
      <c r="H103" s="26">
        <f t="shared" si="32"/>
        <v>0</v>
      </c>
      <c r="I103" s="60"/>
      <c r="J103" s="60"/>
      <c r="K103" s="60"/>
      <c r="L103" s="60"/>
      <c r="M103" s="32"/>
      <c r="N103" s="32"/>
      <c r="O103" s="32"/>
      <c r="P103" s="32"/>
      <c r="Q103" s="32"/>
      <c r="R103" s="32"/>
      <c r="S103" s="32"/>
      <c r="T103" s="32"/>
      <c r="U103" s="32"/>
      <c r="V103" s="32"/>
      <c r="W103" s="32"/>
      <c r="X103" s="32"/>
    </row>
    <row r="104" spans="1:24" s="1" customFormat="1" ht="48" customHeight="1" x14ac:dyDescent="0.25">
      <c r="A104" s="8" t="s">
        <v>21</v>
      </c>
      <c r="B104" s="9" t="str">
        <f>B45</f>
        <v>Hoạt động kiểm tra, đánh giá, hội nghị triển khai thực hiện các chương trình mục tiêu quốc gia (Chi tiết từng hoạt động)</v>
      </c>
      <c r="C104" s="35">
        <f>SUM(C105:C112)</f>
        <v>595.40499999999997</v>
      </c>
      <c r="D104" s="35">
        <f t="shared" ref="D104:L104" si="33">SUM(D105:D112)</f>
        <v>589.40499999999997</v>
      </c>
      <c r="E104" s="35">
        <f t="shared" si="33"/>
        <v>6</v>
      </c>
      <c r="F104" s="35">
        <f t="shared" si="33"/>
        <v>0</v>
      </c>
      <c r="G104" s="35">
        <f t="shared" si="33"/>
        <v>0</v>
      </c>
      <c r="H104" s="35">
        <f t="shared" si="33"/>
        <v>0</v>
      </c>
      <c r="I104" s="35">
        <f t="shared" si="33"/>
        <v>0</v>
      </c>
      <c r="J104" s="35">
        <f t="shared" si="33"/>
        <v>0</v>
      </c>
      <c r="K104" s="35">
        <f t="shared" si="33"/>
        <v>0</v>
      </c>
      <c r="L104" s="35">
        <f t="shared" si="33"/>
        <v>0</v>
      </c>
      <c r="M104" s="32"/>
      <c r="N104" s="32"/>
      <c r="O104" s="32"/>
      <c r="P104" s="32"/>
      <c r="Q104" s="32"/>
      <c r="R104" s="32"/>
      <c r="S104" s="32"/>
      <c r="T104" s="32"/>
      <c r="U104" s="32"/>
      <c r="V104" s="32"/>
      <c r="W104" s="32"/>
      <c r="X104" s="32"/>
    </row>
    <row r="105" spans="1:24" s="1" customFormat="1" ht="34.5" customHeight="1" x14ac:dyDescent="0.25">
      <c r="A105" s="4">
        <v>1</v>
      </c>
      <c r="B105" s="5" t="s">
        <v>34</v>
      </c>
      <c r="C105" s="26">
        <f>D105+E105+F105+G105</f>
        <v>87</v>
      </c>
      <c r="D105" s="26">
        <v>87</v>
      </c>
      <c r="E105" s="26">
        <v>0</v>
      </c>
      <c r="F105" s="26">
        <v>0</v>
      </c>
      <c r="G105" s="26">
        <v>0</v>
      </c>
      <c r="H105" s="26">
        <f>I105+J105+K105+L105</f>
        <v>0</v>
      </c>
      <c r="I105" s="26">
        <v>0</v>
      </c>
      <c r="J105" s="26">
        <v>0</v>
      </c>
      <c r="K105" s="26">
        <v>0</v>
      </c>
      <c r="L105" s="26">
        <v>0</v>
      </c>
      <c r="M105" s="32"/>
      <c r="N105" s="32"/>
      <c r="O105" s="32"/>
      <c r="P105" s="32"/>
      <c r="Q105" s="32"/>
      <c r="R105" s="32"/>
      <c r="S105" s="32"/>
      <c r="T105" s="32"/>
      <c r="U105" s="32"/>
      <c r="V105" s="32"/>
      <c r="W105" s="32"/>
      <c r="X105" s="32"/>
    </row>
    <row r="106" spans="1:24" s="1" customFormat="1" ht="34.5" customHeight="1" x14ac:dyDescent="0.25">
      <c r="A106" s="4">
        <v>2</v>
      </c>
      <c r="B106" s="5" t="s">
        <v>35</v>
      </c>
      <c r="C106" s="26">
        <f t="shared" ref="C106:C112" si="34">D106+E106+F106+G106</f>
        <v>58</v>
      </c>
      <c r="D106" s="26">
        <v>58</v>
      </c>
      <c r="E106" s="26"/>
      <c r="F106" s="26"/>
      <c r="G106" s="26"/>
      <c r="H106" s="26">
        <f t="shared" ref="H106:H112" si="35">I106+J106+K106+L106</f>
        <v>0</v>
      </c>
      <c r="I106" s="26">
        <v>0</v>
      </c>
      <c r="J106" s="26">
        <v>0</v>
      </c>
      <c r="K106" s="26"/>
      <c r="L106" s="26"/>
      <c r="M106" s="32"/>
      <c r="N106" s="32"/>
      <c r="O106" s="32"/>
      <c r="P106" s="32"/>
      <c r="Q106" s="32"/>
      <c r="R106" s="32"/>
      <c r="S106" s="32"/>
      <c r="T106" s="32"/>
      <c r="U106" s="32"/>
      <c r="V106" s="32"/>
      <c r="W106" s="32"/>
      <c r="X106" s="32"/>
    </row>
    <row r="107" spans="1:24" s="1" customFormat="1" ht="34.5" customHeight="1" x14ac:dyDescent="0.25">
      <c r="A107" s="4">
        <v>3</v>
      </c>
      <c r="B107" s="5" t="s">
        <v>36</v>
      </c>
      <c r="C107" s="26">
        <f t="shared" si="34"/>
        <v>63</v>
      </c>
      <c r="D107" s="26">
        <v>62</v>
      </c>
      <c r="E107" s="26">
        <v>1</v>
      </c>
      <c r="F107" s="26"/>
      <c r="G107" s="26"/>
      <c r="H107" s="26">
        <f t="shared" si="35"/>
        <v>0</v>
      </c>
      <c r="I107" s="26"/>
      <c r="J107" s="26"/>
      <c r="K107" s="26"/>
      <c r="L107" s="26"/>
      <c r="M107" s="32"/>
      <c r="N107" s="32"/>
      <c r="O107" s="32"/>
      <c r="P107" s="32"/>
      <c r="Q107" s="32"/>
      <c r="R107" s="32"/>
      <c r="S107" s="32"/>
      <c r="T107" s="32"/>
      <c r="U107" s="32"/>
      <c r="V107" s="32"/>
      <c r="W107" s="32"/>
      <c r="X107" s="32"/>
    </row>
    <row r="108" spans="1:24" s="1" customFormat="1" ht="34.5" customHeight="1" x14ac:dyDescent="0.25">
      <c r="A108" s="4">
        <v>4</v>
      </c>
      <c r="B108" s="5" t="s">
        <v>37</v>
      </c>
      <c r="C108" s="26">
        <f t="shared" si="34"/>
        <v>199.34</v>
      </c>
      <c r="D108" s="26">
        <v>199.34</v>
      </c>
      <c r="E108" s="26"/>
      <c r="F108" s="26"/>
      <c r="G108" s="26"/>
      <c r="H108" s="26">
        <f t="shared" si="35"/>
        <v>0</v>
      </c>
      <c r="I108" s="26"/>
      <c r="J108" s="26"/>
      <c r="K108" s="26"/>
      <c r="L108" s="26"/>
      <c r="M108" s="32"/>
      <c r="N108" s="32"/>
      <c r="O108" s="32"/>
      <c r="P108" s="32"/>
      <c r="Q108" s="32"/>
      <c r="R108" s="32"/>
      <c r="S108" s="32"/>
      <c r="T108" s="32"/>
      <c r="U108" s="32"/>
      <c r="V108" s="32"/>
      <c r="W108" s="32"/>
      <c r="X108" s="32"/>
    </row>
    <row r="109" spans="1:24" s="1" customFormat="1" ht="34.5" customHeight="1" x14ac:dyDescent="0.25">
      <c r="A109" s="4">
        <v>5</v>
      </c>
      <c r="B109" s="5" t="s">
        <v>38</v>
      </c>
      <c r="C109" s="26">
        <f t="shared" si="34"/>
        <v>70</v>
      </c>
      <c r="D109" s="26">
        <f>'[1]B01 CT DTTSMN'!$D$216</f>
        <v>66</v>
      </c>
      <c r="E109" s="26">
        <f>'[1]B01 CT DTTSMN'!$E$216</f>
        <v>4</v>
      </c>
      <c r="F109" s="26"/>
      <c r="G109" s="26"/>
      <c r="H109" s="26">
        <f t="shared" si="35"/>
        <v>0</v>
      </c>
      <c r="I109" s="26"/>
      <c r="J109" s="26"/>
      <c r="K109" s="26"/>
      <c r="L109" s="26"/>
      <c r="M109" s="32"/>
      <c r="N109" s="32"/>
      <c r="O109" s="32"/>
      <c r="P109" s="32"/>
      <c r="Q109" s="32"/>
      <c r="R109" s="32"/>
      <c r="S109" s="32"/>
      <c r="T109" s="32"/>
      <c r="U109" s="32"/>
      <c r="V109" s="32"/>
      <c r="W109" s="32"/>
      <c r="X109" s="32"/>
    </row>
    <row r="110" spans="1:24" s="1" customFormat="1" ht="34.5" customHeight="1" x14ac:dyDescent="0.25">
      <c r="A110" s="4">
        <v>6</v>
      </c>
      <c r="B110" s="5" t="s">
        <v>39</v>
      </c>
      <c r="C110" s="26">
        <f t="shared" si="34"/>
        <v>51.064999999999998</v>
      </c>
      <c r="D110" s="26">
        <v>51.064999999999998</v>
      </c>
      <c r="E110" s="26">
        <v>0</v>
      </c>
      <c r="F110" s="26"/>
      <c r="G110" s="26"/>
      <c r="H110" s="26">
        <f t="shared" si="35"/>
        <v>0</v>
      </c>
      <c r="I110" s="26">
        <v>0</v>
      </c>
      <c r="J110" s="26">
        <v>0</v>
      </c>
      <c r="K110" s="26"/>
      <c r="L110" s="26"/>
      <c r="M110" s="32"/>
      <c r="N110" s="32"/>
      <c r="O110" s="32"/>
      <c r="P110" s="32"/>
      <c r="Q110" s="32"/>
      <c r="R110" s="32"/>
      <c r="S110" s="32"/>
      <c r="T110" s="32"/>
      <c r="U110" s="32"/>
      <c r="V110" s="32"/>
      <c r="W110" s="32"/>
      <c r="X110" s="32"/>
    </row>
    <row r="111" spans="1:24" s="1" customFormat="1" ht="34.5" customHeight="1" x14ac:dyDescent="0.25">
      <c r="A111" s="4">
        <v>7</v>
      </c>
      <c r="B111" s="5" t="s">
        <v>40</v>
      </c>
      <c r="C111" s="26">
        <f t="shared" si="34"/>
        <v>58</v>
      </c>
      <c r="D111" s="26">
        <v>58</v>
      </c>
      <c r="E111" s="26"/>
      <c r="F111" s="26"/>
      <c r="G111" s="26"/>
      <c r="H111" s="26">
        <f t="shared" si="35"/>
        <v>0</v>
      </c>
      <c r="I111" s="26"/>
      <c r="J111" s="26"/>
      <c r="K111" s="26"/>
      <c r="L111" s="26"/>
      <c r="M111" s="32"/>
      <c r="N111" s="32"/>
      <c r="O111" s="32"/>
      <c r="P111" s="32"/>
      <c r="Q111" s="32"/>
      <c r="R111" s="32"/>
      <c r="S111" s="32"/>
      <c r="T111" s="32"/>
      <c r="U111" s="32"/>
      <c r="V111" s="32"/>
      <c r="W111" s="32"/>
      <c r="X111" s="32"/>
    </row>
    <row r="112" spans="1:24" s="1" customFormat="1" ht="34.5" customHeight="1" x14ac:dyDescent="0.25">
      <c r="A112" s="4">
        <v>8</v>
      </c>
      <c r="B112" s="5" t="s">
        <v>41</v>
      </c>
      <c r="C112" s="26">
        <f t="shared" si="34"/>
        <v>9</v>
      </c>
      <c r="D112" s="60">
        <v>8</v>
      </c>
      <c r="E112" s="60">
        <v>1</v>
      </c>
      <c r="F112" s="60"/>
      <c r="G112" s="60"/>
      <c r="H112" s="26">
        <f t="shared" si="35"/>
        <v>0</v>
      </c>
      <c r="I112" s="60"/>
      <c r="J112" s="60"/>
      <c r="K112" s="60"/>
      <c r="L112" s="60"/>
      <c r="M112" s="32"/>
      <c r="N112" s="32"/>
      <c r="O112" s="32"/>
      <c r="P112" s="32"/>
      <c r="Q112" s="32"/>
      <c r="R112" s="32"/>
      <c r="S112" s="32"/>
      <c r="T112" s="32"/>
      <c r="U112" s="32"/>
      <c r="V112" s="32"/>
      <c r="W112" s="32"/>
      <c r="X112" s="32"/>
    </row>
    <row r="113" spans="1:24" s="1" customFormat="1" ht="88.5" customHeight="1" x14ac:dyDescent="0.25">
      <c r="A113" s="8" t="s">
        <v>24</v>
      </c>
      <c r="B113" s="9" t="s">
        <v>2</v>
      </c>
      <c r="C113" s="35">
        <f>SUM(C114:C121)</f>
        <v>0</v>
      </c>
      <c r="D113" s="35">
        <f t="shared" ref="D113:L113" si="36">SUM(D114:D121)</f>
        <v>0</v>
      </c>
      <c r="E113" s="35">
        <f t="shared" si="36"/>
        <v>0</v>
      </c>
      <c r="F113" s="35">
        <f t="shared" si="36"/>
        <v>0</v>
      </c>
      <c r="G113" s="35">
        <f t="shared" si="36"/>
        <v>0</v>
      </c>
      <c r="H113" s="35">
        <f t="shared" si="36"/>
        <v>0</v>
      </c>
      <c r="I113" s="35">
        <f t="shared" si="36"/>
        <v>0</v>
      </c>
      <c r="J113" s="35">
        <f t="shared" si="36"/>
        <v>0</v>
      </c>
      <c r="K113" s="35">
        <f t="shared" si="36"/>
        <v>0</v>
      </c>
      <c r="L113" s="35">
        <f t="shared" si="36"/>
        <v>0</v>
      </c>
      <c r="M113" s="32"/>
      <c r="N113" s="32"/>
      <c r="O113" s="32"/>
      <c r="P113" s="32"/>
      <c r="Q113" s="32"/>
      <c r="R113" s="32"/>
      <c r="S113" s="32"/>
      <c r="T113" s="32"/>
      <c r="U113" s="32"/>
      <c r="V113" s="32"/>
      <c r="W113" s="32"/>
      <c r="X113" s="32"/>
    </row>
    <row r="114" spans="1:24" s="1" customFormat="1" ht="30.75" hidden="1" customHeight="1" x14ac:dyDescent="0.25">
      <c r="A114" s="4">
        <v>1</v>
      </c>
      <c r="B114" s="5" t="s">
        <v>34</v>
      </c>
      <c r="C114" s="35"/>
      <c r="D114" s="35"/>
      <c r="E114" s="35"/>
      <c r="F114" s="35"/>
      <c r="G114" s="35"/>
      <c r="H114" s="35"/>
      <c r="I114" s="35"/>
      <c r="J114" s="35"/>
      <c r="K114" s="35"/>
      <c r="L114" s="35"/>
      <c r="M114" s="32"/>
      <c r="N114" s="32"/>
      <c r="O114" s="32"/>
      <c r="P114" s="32"/>
      <c r="Q114" s="32"/>
      <c r="R114" s="32"/>
      <c r="S114" s="32"/>
      <c r="T114" s="32"/>
      <c r="U114" s="32"/>
      <c r="V114" s="32"/>
      <c r="W114" s="32"/>
      <c r="X114" s="32"/>
    </row>
    <row r="115" spans="1:24" s="1" customFormat="1" ht="30.75" hidden="1" customHeight="1" x14ac:dyDescent="0.25">
      <c r="A115" s="4">
        <v>2</v>
      </c>
      <c r="B115" s="5" t="s">
        <v>35</v>
      </c>
      <c r="C115" s="35"/>
      <c r="D115" s="35"/>
      <c r="E115" s="35"/>
      <c r="F115" s="35"/>
      <c r="G115" s="35"/>
      <c r="H115" s="35"/>
      <c r="I115" s="35"/>
      <c r="J115" s="35"/>
      <c r="K115" s="35"/>
      <c r="L115" s="35"/>
      <c r="M115" s="32"/>
      <c r="N115" s="32"/>
      <c r="O115" s="32"/>
      <c r="P115" s="32"/>
      <c r="Q115" s="32"/>
      <c r="R115" s="32"/>
      <c r="S115" s="32"/>
      <c r="T115" s="32"/>
      <c r="U115" s="32"/>
      <c r="V115" s="32"/>
      <c r="W115" s="32"/>
      <c r="X115" s="32"/>
    </row>
    <row r="116" spans="1:24" s="1" customFormat="1" ht="30.75" hidden="1" customHeight="1" x14ac:dyDescent="0.25">
      <c r="A116" s="4">
        <v>3</v>
      </c>
      <c r="B116" s="5" t="s">
        <v>36</v>
      </c>
      <c r="C116" s="26"/>
      <c r="D116" s="26"/>
      <c r="E116" s="26"/>
      <c r="F116" s="26"/>
      <c r="G116" s="35"/>
      <c r="H116" s="35"/>
      <c r="I116" s="35"/>
      <c r="J116" s="35"/>
      <c r="K116" s="35"/>
      <c r="L116" s="35"/>
      <c r="M116" s="32"/>
      <c r="N116" s="32"/>
      <c r="O116" s="32"/>
      <c r="P116" s="32"/>
      <c r="Q116" s="32"/>
      <c r="R116" s="32"/>
      <c r="S116" s="32"/>
      <c r="T116" s="32"/>
      <c r="U116" s="32"/>
      <c r="V116" s="32"/>
      <c r="W116" s="32"/>
      <c r="X116" s="32"/>
    </row>
    <row r="117" spans="1:24" s="1" customFormat="1" ht="30.75" hidden="1" customHeight="1" x14ac:dyDescent="0.25">
      <c r="A117" s="4">
        <v>4</v>
      </c>
      <c r="B117" s="5" t="s">
        <v>37</v>
      </c>
      <c r="C117" s="26"/>
      <c r="D117" s="26"/>
      <c r="E117" s="26"/>
      <c r="F117" s="26"/>
      <c r="G117" s="26"/>
      <c r="H117" s="26"/>
      <c r="I117" s="26"/>
      <c r="J117" s="26"/>
      <c r="K117" s="26"/>
      <c r="L117" s="26"/>
      <c r="M117" s="32"/>
      <c r="N117" s="32"/>
      <c r="O117" s="32"/>
      <c r="P117" s="32"/>
      <c r="Q117" s="32"/>
      <c r="R117" s="32"/>
      <c r="S117" s="32"/>
      <c r="T117" s="32"/>
      <c r="U117" s="32"/>
      <c r="V117" s="32"/>
      <c r="W117" s="32"/>
      <c r="X117" s="32"/>
    </row>
    <row r="118" spans="1:24" s="1" customFormat="1" ht="30.75" hidden="1" customHeight="1" x14ac:dyDescent="0.25">
      <c r="A118" s="4">
        <v>5</v>
      </c>
      <c r="B118" s="5" t="s">
        <v>38</v>
      </c>
      <c r="C118" s="35"/>
      <c r="D118" s="35"/>
      <c r="E118" s="35"/>
      <c r="F118" s="35"/>
      <c r="G118" s="35"/>
      <c r="H118" s="35"/>
      <c r="I118" s="35"/>
      <c r="J118" s="35"/>
      <c r="K118" s="35"/>
      <c r="L118" s="35"/>
      <c r="M118" s="32"/>
      <c r="N118" s="32"/>
      <c r="O118" s="32"/>
      <c r="P118" s="32"/>
      <c r="Q118" s="32"/>
      <c r="R118" s="32"/>
      <c r="S118" s="32"/>
      <c r="T118" s="32"/>
      <c r="U118" s="32"/>
      <c r="V118" s="32"/>
      <c r="W118" s="32"/>
      <c r="X118" s="32"/>
    </row>
    <row r="119" spans="1:24" s="1" customFormat="1" ht="30.75" hidden="1" customHeight="1" x14ac:dyDescent="0.25">
      <c r="A119" s="4">
        <v>6</v>
      </c>
      <c r="B119" s="5" t="s">
        <v>39</v>
      </c>
      <c r="C119" s="35"/>
      <c r="D119" s="35"/>
      <c r="E119" s="35"/>
      <c r="F119" s="35"/>
      <c r="G119" s="35"/>
      <c r="H119" s="35"/>
      <c r="I119" s="35"/>
      <c r="J119" s="35"/>
      <c r="K119" s="35"/>
      <c r="L119" s="35"/>
      <c r="M119" s="32"/>
      <c r="N119" s="32"/>
      <c r="O119" s="32"/>
      <c r="P119" s="32"/>
      <c r="Q119" s="32"/>
      <c r="R119" s="32"/>
      <c r="S119" s="32"/>
      <c r="T119" s="32"/>
      <c r="U119" s="32"/>
      <c r="V119" s="32"/>
      <c r="W119" s="32"/>
      <c r="X119" s="32"/>
    </row>
    <row r="120" spans="1:24" s="1" customFormat="1" ht="30.75" hidden="1" customHeight="1" x14ac:dyDescent="0.25">
      <c r="A120" s="4">
        <v>7</v>
      </c>
      <c r="B120" s="5" t="s">
        <v>40</v>
      </c>
      <c r="C120" s="26"/>
      <c r="D120" s="26"/>
      <c r="E120" s="26"/>
      <c r="F120" s="26"/>
      <c r="G120" s="26"/>
      <c r="H120" s="26"/>
      <c r="I120" s="26"/>
      <c r="J120" s="26"/>
      <c r="K120" s="26"/>
      <c r="L120" s="26"/>
      <c r="M120" s="32"/>
      <c r="N120" s="32"/>
      <c r="O120" s="32"/>
      <c r="P120" s="32"/>
      <c r="Q120" s="32"/>
      <c r="R120" s="32"/>
      <c r="S120" s="32"/>
      <c r="T120" s="32"/>
      <c r="U120" s="32"/>
      <c r="V120" s="32"/>
      <c r="W120" s="32"/>
      <c r="X120" s="32"/>
    </row>
    <row r="121" spans="1:24" s="1" customFormat="1" ht="30.75" hidden="1" customHeight="1" x14ac:dyDescent="0.25">
      <c r="A121" s="4">
        <v>8</v>
      </c>
      <c r="B121" s="5" t="s">
        <v>41</v>
      </c>
      <c r="C121" s="35"/>
      <c r="D121" s="35"/>
      <c r="E121" s="35"/>
      <c r="F121" s="35"/>
      <c r="G121" s="35"/>
      <c r="H121" s="35"/>
      <c r="I121" s="35"/>
      <c r="J121" s="35"/>
      <c r="K121" s="35"/>
      <c r="L121" s="35"/>
      <c r="M121" s="32"/>
      <c r="N121" s="32"/>
      <c r="O121" s="32"/>
      <c r="P121" s="32"/>
      <c r="Q121" s="32"/>
      <c r="R121" s="32"/>
      <c r="S121" s="32"/>
      <c r="T121" s="32"/>
      <c r="U121" s="32"/>
      <c r="V121" s="32"/>
      <c r="W121" s="32"/>
      <c r="X121" s="32"/>
    </row>
    <row r="122" spans="1:24" s="1" customFormat="1" ht="18.75" customHeight="1" x14ac:dyDescent="0.25">
      <c r="A122" s="6" t="s">
        <v>29</v>
      </c>
      <c r="B122" s="7" t="s">
        <v>30</v>
      </c>
      <c r="C122" s="35">
        <f>C123+C133+C153+C162+C171</f>
        <v>371629.86723999999</v>
      </c>
      <c r="D122" s="35">
        <f t="shared" ref="D122:L122" si="37">D123+D133+D153+D162+D171</f>
        <v>328908.01650000003</v>
      </c>
      <c r="E122" s="35">
        <f t="shared" si="37"/>
        <v>22698.664499999999</v>
      </c>
      <c r="F122" s="35">
        <f t="shared" si="37"/>
        <v>18.357240000000001</v>
      </c>
      <c r="G122" s="35">
        <f t="shared" si="37"/>
        <v>20004.828999999998</v>
      </c>
      <c r="H122" s="35">
        <f t="shared" si="37"/>
        <v>77743.832374000005</v>
      </c>
      <c r="I122" s="35">
        <f t="shared" si="37"/>
        <v>73939.343318000014</v>
      </c>
      <c r="J122" s="35">
        <f t="shared" si="37"/>
        <v>3151.4890560000003</v>
      </c>
      <c r="K122" s="35">
        <f t="shared" si="37"/>
        <v>0</v>
      </c>
      <c r="L122" s="35">
        <f t="shared" si="37"/>
        <v>653</v>
      </c>
      <c r="M122" s="32"/>
      <c r="N122" s="32"/>
      <c r="O122" s="32"/>
      <c r="P122" s="32"/>
      <c r="Q122" s="32"/>
      <c r="R122" s="32"/>
      <c r="S122" s="32"/>
      <c r="T122" s="32"/>
      <c r="U122" s="32"/>
      <c r="V122" s="32"/>
      <c r="W122" s="32"/>
      <c r="X122" s="32"/>
    </row>
    <row r="123" spans="1:24" s="1" customFormat="1" ht="29.25" customHeight="1" x14ac:dyDescent="0.25">
      <c r="A123" s="6" t="s">
        <v>12</v>
      </c>
      <c r="B123" s="7" t="s">
        <v>23</v>
      </c>
      <c r="C123" s="34">
        <f>SUM(C124:C132)</f>
        <v>225963</v>
      </c>
      <c r="D123" s="34">
        <f t="shared" ref="D123:L123" si="38">SUM(D124:D132)</f>
        <v>213847</v>
      </c>
      <c r="E123" s="34">
        <f t="shared" si="38"/>
        <v>12116</v>
      </c>
      <c r="F123" s="34">
        <f t="shared" si="38"/>
        <v>0</v>
      </c>
      <c r="G123" s="34">
        <f t="shared" si="38"/>
        <v>0</v>
      </c>
      <c r="H123" s="34">
        <f t="shared" si="38"/>
        <v>72195.914938999995</v>
      </c>
      <c r="I123" s="34">
        <f t="shared" si="38"/>
        <v>69433.997883000004</v>
      </c>
      <c r="J123" s="34">
        <f t="shared" si="38"/>
        <v>2761.9170560000002</v>
      </c>
      <c r="K123" s="34">
        <f t="shared" si="38"/>
        <v>0</v>
      </c>
      <c r="L123" s="34">
        <f t="shared" si="38"/>
        <v>0</v>
      </c>
      <c r="M123" s="31"/>
      <c r="N123" s="32"/>
      <c r="O123" s="32"/>
      <c r="P123" s="32"/>
      <c r="Q123" s="32"/>
      <c r="R123" s="32"/>
      <c r="S123" s="32"/>
      <c r="T123" s="32"/>
      <c r="U123" s="32"/>
      <c r="V123" s="32"/>
      <c r="W123" s="32"/>
      <c r="X123" s="32"/>
    </row>
    <row r="124" spans="1:24" s="1" customFormat="1" ht="29.25" customHeight="1" x14ac:dyDescent="0.25">
      <c r="A124" s="4">
        <v>1</v>
      </c>
      <c r="B124" s="5" t="s">
        <v>34</v>
      </c>
      <c r="C124" s="19">
        <f>D124+E124+F124+G124</f>
        <v>42863</v>
      </c>
      <c r="D124" s="19">
        <v>40566</v>
      </c>
      <c r="E124" s="19">
        <v>2297.0000000000005</v>
      </c>
      <c r="F124" s="19">
        <v>0</v>
      </c>
      <c r="G124" s="19">
        <v>0</v>
      </c>
      <c r="H124" s="19">
        <f>I124+J124+K124+L124</f>
        <v>20083.025786999999</v>
      </c>
      <c r="I124" s="19">
        <v>19782.636886999997</v>
      </c>
      <c r="J124" s="19">
        <v>300.38890000000004</v>
      </c>
      <c r="K124" s="19">
        <v>0</v>
      </c>
      <c r="L124" s="19"/>
      <c r="M124" s="31"/>
      <c r="N124" s="32"/>
      <c r="O124" s="32"/>
      <c r="P124" s="32"/>
      <c r="Q124" s="32"/>
      <c r="R124" s="32"/>
      <c r="S124" s="32"/>
      <c r="T124" s="32"/>
      <c r="U124" s="32"/>
      <c r="V124" s="32"/>
      <c r="W124" s="32"/>
      <c r="X124" s="32"/>
    </row>
    <row r="125" spans="1:24" s="1" customFormat="1" ht="29.25" customHeight="1" x14ac:dyDescent="0.25">
      <c r="A125" s="4">
        <v>2</v>
      </c>
      <c r="B125" s="5" t="s">
        <v>35</v>
      </c>
      <c r="C125" s="19">
        <f t="shared" ref="C125:C132" si="39">D125+E125+F125+G125</f>
        <v>25526</v>
      </c>
      <c r="D125" s="19">
        <v>24147</v>
      </c>
      <c r="E125" s="19">
        <v>1379</v>
      </c>
      <c r="F125" s="19"/>
      <c r="G125" s="19"/>
      <c r="H125" s="19">
        <f t="shared" ref="H125:H132" si="40">I125+J125+K125+L125</f>
        <v>10141.900000000001</v>
      </c>
      <c r="I125" s="19">
        <v>9393.7000000000007</v>
      </c>
      <c r="J125" s="19">
        <v>748.2</v>
      </c>
      <c r="K125" s="19"/>
      <c r="L125" s="19"/>
      <c r="M125" s="31"/>
      <c r="N125" s="32"/>
      <c r="O125" s="32"/>
      <c r="P125" s="32"/>
      <c r="Q125" s="32"/>
      <c r="R125" s="32"/>
      <c r="S125" s="32"/>
      <c r="T125" s="32"/>
      <c r="U125" s="32"/>
      <c r="V125" s="32"/>
      <c r="W125" s="32"/>
      <c r="X125" s="32"/>
    </row>
    <row r="126" spans="1:24" s="1" customFormat="1" ht="29.25" customHeight="1" x14ac:dyDescent="0.25">
      <c r="A126" s="4">
        <v>3</v>
      </c>
      <c r="B126" s="5" t="s">
        <v>51</v>
      </c>
      <c r="C126" s="19">
        <f t="shared" si="39"/>
        <v>31231</v>
      </c>
      <c r="D126" s="19">
        <v>29493</v>
      </c>
      <c r="E126" s="19">
        <v>1738</v>
      </c>
      <c r="F126" s="19"/>
      <c r="G126" s="19"/>
      <c r="H126" s="19">
        <f t="shared" si="40"/>
        <v>4201</v>
      </c>
      <c r="I126" s="19">
        <v>3925</v>
      </c>
      <c r="J126" s="19">
        <v>276</v>
      </c>
      <c r="K126" s="19"/>
      <c r="L126" s="19"/>
      <c r="M126" s="31"/>
      <c r="N126" s="32"/>
      <c r="O126" s="32"/>
      <c r="P126" s="32"/>
      <c r="Q126" s="32"/>
      <c r="R126" s="32"/>
      <c r="S126" s="32"/>
      <c r="T126" s="32"/>
      <c r="U126" s="32"/>
      <c r="V126" s="32"/>
      <c r="W126" s="32"/>
      <c r="X126" s="32"/>
    </row>
    <row r="127" spans="1:24" s="1" customFormat="1" ht="29.25" customHeight="1" x14ac:dyDescent="0.25">
      <c r="A127" s="4">
        <v>4</v>
      </c>
      <c r="B127" s="5" t="s">
        <v>37</v>
      </c>
      <c r="C127" s="19">
        <f t="shared" si="39"/>
        <v>34309</v>
      </c>
      <c r="D127" s="19">
        <v>32456</v>
      </c>
      <c r="E127" s="19">
        <v>1853</v>
      </c>
      <c r="F127" s="19"/>
      <c r="G127" s="19"/>
      <c r="H127" s="19">
        <f t="shared" si="40"/>
        <v>10915.893</v>
      </c>
      <c r="I127" s="46">
        <v>10311.893</v>
      </c>
      <c r="J127" s="46">
        <v>604</v>
      </c>
      <c r="K127" s="19"/>
      <c r="L127" s="19"/>
      <c r="M127" s="31"/>
      <c r="N127" s="32"/>
      <c r="O127" s="32"/>
      <c r="P127" s="32"/>
      <c r="Q127" s="32"/>
      <c r="R127" s="32"/>
      <c r="S127" s="32"/>
      <c r="T127" s="32"/>
      <c r="U127" s="32"/>
      <c r="V127" s="32"/>
      <c r="W127" s="32"/>
      <c r="X127" s="32"/>
    </row>
    <row r="128" spans="1:24" s="1" customFormat="1" ht="29.25" customHeight="1" x14ac:dyDescent="0.25">
      <c r="A128" s="4">
        <v>5</v>
      </c>
      <c r="B128" s="5" t="s">
        <v>38</v>
      </c>
      <c r="C128" s="19">
        <f t="shared" si="39"/>
        <v>33136</v>
      </c>
      <c r="D128" s="19">
        <f>'[1]B01 CT DTTSMN'!$D$219</f>
        <v>31365</v>
      </c>
      <c r="E128" s="19">
        <f>'[1]B01 CT DTTSMN'!$E$219</f>
        <v>1771</v>
      </c>
      <c r="F128" s="19"/>
      <c r="G128" s="19"/>
      <c r="H128" s="19">
        <f t="shared" si="40"/>
        <v>14417.396152000001</v>
      </c>
      <c r="I128" s="19">
        <f>'[1]B01 CT DTTSMN'!$I$219</f>
        <v>13867.767996</v>
      </c>
      <c r="J128" s="19">
        <f>'[1]B01 CT DTTSMN'!$J$219</f>
        <v>549.62815599999999</v>
      </c>
      <c r="K128" s="19"/>
      <c r="L128" s="19"/>
      <c r="M128" s="31"/>
      <c r="N128" s="32"/>
      <c r="O128" s="32"/>
      <c r="P128" s="32"/>
      <c r="Q128" s="32"/>
      <c r="R128" s="32"/>
      <c r="S128" s="32"/>
      <c r="T128" s="32"/>
      <c r="U128" s="32"/>
      <c r="V128" s="32"/>
      <c r="W128" s="32"/>
      <c r="X128" s="32"/>
    </row>
    <row r="129" spans="1:24" s="1" customFormat="1" ht="29.25" customHeight="1" x14ac:dyDescent="0.25">
      <c r="A129" s="4">
        <v>6</v>
      </c>
      <c r="B129" s="5" t="s">
        <v>39</v>
      </c>
      <c r="C129" s="19">
        <f t="shared" si="39"/>
        <v>25787</v>
      </c>
      <c r="D129" s="19">
        <v>24405</v>
      </c>
      <c r="E129" s="19">
        <v>1382</v>
      </c>
      <c r="F129" s="19"/>
      <c r="G129" s="19"/>
      <c r="H129" s="19">
        <f t="shared" si="40"/>
        <v>4022.7</v>
      </c>
      <c r="I129" s="19">
        <v>4013</v>
      </c>
      <c r="J129" s="19">
        <v>9.6999999999999993</v>
      </c>
      <c r="K129" s="19"/>
      <c r="L129" s="19"/>
      <c r="M129" s="31"/>
      <c r="N129" s="32"/>
      <c r="O129" s="32"/>
      <c r="P129" s="32"/>
      <c r="Q129" s="32"/>
      <c r="R129" s="32"/>
      <c r="S129" s="32"/>
      <c r="T129" s="32"/>
      <c r="U129" s="32"/>
      <c r="V129" s="32"/>
      <c r="W129" s="32"/>
      <c r="X129" s="32"/>
    </row>
    <row r="130" spans="1:24" s="1" customFormat="1" ht="29.25" customHeight="1" x14ac:dyDescent="0.25">
      <c r="A130" s="4">
        <v>7</v>
      </c>
      <c r="B130" s="5" t="s">
        <v>40</v>
      </c>
      <c r="C130" s="19">
        <f t="shared" si="39"/>
        <v>24013</v>
      </c>
      <c r="D130" s="19">
        <v>22783</v>
      </c>
      <c r="E130" s="19">
        <v>1230</v>
      </c>
      <c r="F130" s="19"/>
      <c r="G130" s="19"/>
      <c r="H130" s="19">
        <f t="shared" si="40"/>
        <v>8414</v>
      </c>
      <c r="I130" s="19">
        <v>8140</v>
      </c>
      <c r="J130" s="19">
        <v>274</v>
      </c>
      <c r="K130" s="19"/>
      <c r="L130" s="19"/>
      <c r="M130" s="31"/>
      <c r="N130" s="32"/>
      <c r="O130" s="32"/>
      <c r="P130" s="32"/>
      <c r="Q130" s="32"/>
      <c r="R130" s="32"/>
      <c r="S130" s="32"/>
      <c r="T130" s="32"/>
      <c r="U130" s="32"/>
      <c r="V130" s="32"/>
      <c r="W130" s="32"/>
      <c r="X130" s="32"/>
    </row>
    <row r="131" spans="1:24" s="1" customFormat="1" ht="29.25" customHeight="1" x14ac:dyDescent="0.25">
      <c r="A131" s="4">
        <v>8</v>
      </c>
      <c r="B131" s="5" t="s">
        <v>41</v>
      </c>
      <c r="C131" s="19">
        <f t="shared" si="39"/>
        <v>365</v>
      </c>
      <c r="D131" s="72">
        <v>346</v>
      </c>
      <c r="E131" s="72">
        <v>19</v>
      </c>
      <c r="F131" s="72"/>
      <c r="G131" s="72"/>
      <c r="H131" s="19">
        <f t="shared" si="40"/>
        <v>0</v>
      </c>
      <c r="I131" s="72"/>
      <c r="J131" s="72"/>
      <c r="K131" s="72"/>
      <c r="L131" s="72"/>
      <c r="M131" s="31"/>
      <c r="N131" s="32"/>
      <c r="O131" s="32"/>
      <c r="P131" s="32"/>
      <c r="Q131" s="32"/>
      <c r="R131" s="32"/>
      <c r="S131" s="32"/>
      <c r="T131" s="32"/>
      <c r="U131" s="32"/>
      <c r="V131" s="32"/>
      <c r="W131" s="32"/>
      <c r="X131" s="32"/>
    </row>
    <row r="132" spans="1:24" s="1" customFormat="1" ht="29.25" customHeight="1" x14ac:dyDescent="0.25">
      <c r="A132" s="4">
        <v>9</v>
      </c>
      <c r="B132" s="5" t="s">
        <v>43</v>
      </c>
      <c r="C132" s="19">
        <f t="shared" si="39"/>
        <v>8733</v>
      </c>
      <c r="D132" s="19">
        <v>8286</v>
      </c>
      <c r="E132" s="19">
        <v>447</v>
      </c>
      <c r="F132" s="19"/>
      <c r="G132" s="19"/>
      <c r="H132" s="19">
        <f t="shared" si="40"/>
        <v>0</v>
      </c>
      <c r="I132" s="19">
        <v>0</v>
      </c>
      <c r="J132" s="19">
        <v>0</v>
      </c>
      <c r="K132" s="19"/>
      <c r="L132" s="19">
        <v>0</v>
      </c>
      <c r="M132" s="31"/>
      <c r="N132" s="32"/>
      <c r="O132" s="32"/>
      <c r="P132" s="32"/>
      <c r="Q132" s="32"/>
      <c r="R132" s="32"/>
      <c r="S132" s="32"/>
      <c r="T132" s="32"/>
      <c r="U132" s="32"/>
      <c r="V132" s="32"/>
      <c r="W132" s="32"/>
      <c r="X132" s="32"/>
    </row>
    <row r="133" spans="1:24" s="1" customFormat="1" ht="32.25" customHeight="1" x14ac:dyDescent="0.25">
      <c r="A133" s="8" t="s">
        <v>15</v>
      </c>
      <c r="B133" s="9" t="s">
        <v>1</v>
      </c>
      <c r="C133" s="35">
        <f>C134+C144</f>
        <v>79110.176240000001</v>
      </c>
      <c r="D133" s="35">
        <f t="shared" ref="D133:L133" si="41">D134+D144</f>
        <v>52243.016499999998</v>
      </c>
      <c r="E133" s="35">
        <f t="shared" si="41"/>
        <v>6843.9734999999991</v>
      </c>
      <c r="F133" s="35">
        <f t="shared" si="41"/>
        <v>18.357240000000001</v>
      </c>
      <c r="G133" s="35">
        <f t="shared" si="41"/>
        <v>20004.828999999998</v>
      </c>
      <c r="H133" s="35">
        <f t="shared" si="41"/>
        <v>4035.0000000000005</v>
      </c>
      <c r="I133" s="35">
        <f t="shared" si="41"/>
        <v>2997.4280000000003</v>
      </c>
      <c r="J133" s="35">
        <f t="shared" si="41"/>
        <v>384.57199999999995</v>
      </c>
      <c r="K133" s="35">
        <f t="shared" si="41"/>
        <v>0</v>
      </c>
      <c r="L133" s="35">
        <f t="shared" si="41"/>
        <v>653</v>
      </c>
      <c r="M133" s="32"/>
      <c r="N133" s="32"/>
      <c r="O133" s="32"/>
      <c r="P133" s="32"/>
      <c r="Q133" s="32"/>
      <c r="R133" s="32"/>
      <c r="S133" s="32"/>
      <c r="T133" s="32"/>
      <c r="U133" s="32"/>
      <c r="V133" s="32"/>
      <c r="W133" s="32"/>
      <c r="X133" s="32"/>
    </row>
    <row r="134" spans="1:24" ht="32.25" customHeight="1" x14ac:dyDescent="0.25">
      <c r="A134" s="8" t="s">
        <v>42</v>
      </c>
      <c r="B134" s="9" t="s">
        <v>18</v>
      </c>
      <c r="C134" s="35">
        <f>SUM(C135:C143)</f>
        <v>56118.376239999998</v>
      </c>
      <c r="D134" s="35">
        <f t="shared" ref="D134:L134" si="42">SUM(D135:D143)</f>
        <v>34772.085500000001</v>
      </c>
      <c r="E134" s="35">
        <f t="shared" si="42"/>
        <v>4603.1044999999995</v>
      </c>
      <c r="F134" s="35">
        <f t="shared" si="42"/>
        <v>18.357240000000001</v>
      </c>
      <c r="G134" s="35">
        <f t="shared" si="42"/>
        <v>16724.828999999998</v>
      </c>
      <c r="H134" s="35">
        <f t="shared" si="42"/>
        <v>0</v>
      </c>
      <c r="I134" s="35">
        <f t="shared" si="42"/>
        <v>0</v>
      </c>
      <c r="J134" s="35">
        <f t="shared" si="42"/>
        <v>0</v>
      </c>
      <c r="K134" s="35">
        <f t="shared" si="42"/>
        <v>0</v>
      </c>
      <c r="L134" s="35">
        <f t="shared" si="42"/>
        <v>0</v>
      </c>
      <c r="M134" s="21"/>
      <c r="N134" s="21"/>
      <c r="O134" s="21"/>
      <c r="P134" s="21"/>
      <c r="Q134" s="21"/>
      <c r="R134" s="21"/>
      <c r="S134" s="21"/>
      <c r="T134" s="21"/>
      <c r="U134" s="21"/>
      <c r="V134" s="21"/>
      <c r="W134" s="21"/>
      <c r="X134" s="21"/>
    </row>
    <row r="135" spans="1:24" ht="32.25" customHeight="1" x14ac:dyDescent="0.25">
      <c r="A135" s="4">
        <v>1</v>
      </c>
      <c r="B135" s="5" t="s">
        <v>34</v>
      </c>
      <c r="C135" s="26">
        <f>D135+E135+F135+G135</f>
        <v>4718.2822399999995</v>
      </c>
      <c r="D135" s="26">
        <v>3320.6484999999998</v>
      </c>
      <c r="E135" s="26">
        <v>498.59249999999997</v>
      </c>
      <c r="F135" s="26">
        <v>18.357240000000001</v>
      </c>
      <c r="G135" s="26">
        <v>880.68399999999997</v>
      </c>
      <c r="H135" s="26">
        <f>I135+J135+K135+L135</f>
        <v>0</v>
      </c>
      <c r="I135" s="26">
        <v>0</v>
      </c>
      <c r="J135" s="26">
        <v>0</v>
      </c>
      <c r="K135" s="26">
        <v>0</v>
      </c>
      <c r="L135" s="26">
        <v>0</v>
      </c>
      <c r="M135" s="21"/>
      <c r="N135" s="21"/>
      <c r="O135" s="21"/>
      <c r="P135" s="21"/>
      <c r="Q135" s="21"/>
      <c r="R135" s="21"/>
      <c r="S135" s="21"/>
      <c r="T135" s="21"/>
      <c r="U135" s="21"/>
      <c r="V135" s="21"/>
      <c r="W135" s="21"/>
      <c r="X135" s="21"/>
    </row>
    <row r="136" spans="1:24" ht="32.25" customHeight="1" x14ac:dyDescent="0.25">
      <c r="A136" s="4">
        <v>2</v>
      </c>
      <c r="B136" s="5" t="s">
        <v>35</v>
      </c>
      <c r="C136" s="26">
        <f t="shared" ref="C136:C143" si="43">D136+E136+F136+G136</f>
        <v>6681.1409999999996</v>
      </c>
      <c r="D136" s="26">
        <v>3403.6619999999998</v>
      </c>
      <c r="E136" s="26">
        <v>436.69</v>
      </c>
      <c r="F136" s="26"/>
      <c r="G136" s="26">
        <v>2840.7890000000002</v>
      </c>
      <c r="H136" s="26">
        <f t="shared" ref="H136:H143" si="44">I136+J136+K136+L136</f>
        <v>0</v>
      </c>
      <c r="I136" s="26"/>
      <c r="J136" s="26"/>
      <c r="K136" s="26"/>
      <c r="L136" s="26"/>
      <c r="M136" s="21"/>
      <c r="N136" s="21"/>
      <c r="O136" s="21"/>
      <c r="P136" s="21"/>
      <c r="Q136" s="21"/>
      <c r="R136" s="21"/>
      <c r="S136" s="21"/>
      <c r="T136" s="21"/>
      <c r="U136" s="21"/>
      <c r="V136" s="21"/>
      <c r="W136" s="21"/>
      <c r="X136" s="21"/>
    </row>
    <row r="137" spans="1:24" ht="32.25" customHeight="1" x14ac:dyDescent="0.25">
      <c r="A137" s="4">
        <v>3</v>
      </c>
      <c r="B137" s="5" t="s">
        <v>36</v>
      </c>
      <c r="C137" s="26">
        <f t="shared" si="43"/>
        <v>0</v>
      </c>
      <c r="D137" s="26"/>
      <c r="E137" s="26"/>
      <c r="F137" s="26"/>
      <c r="G137" s="26"/>
      <c r="H137" s="26">
        <f t="shared" si="44"/>
        <v>0</v>
      </c>
      <c r="I137" s="26"/>
      <c r="J137" s="26"/>
      <c r="K137" s="26"/>
      <c r="L137" s="26"/>
      <c r="M137" s="21" t="s">
        <v>52</v>
      </c>
      <c r="N137" s="21"/>
      <c r="O137" s="21"/>
      <c r="P137" s="21"/>
      <c r="Q137" s="21"/>
      <c r="R137" s="21"/>
      <c r="S137" s="21"/>
      <c r="T137" s="21"/>
      <c r="U137" s="21"/>
      <c r="V137" s="21"/>
      <c r="W137" s="21"/>
      <c r="X137" s="21"/>
    </row>
    <row r="138" spans="1:24" ht="32.25" customHeight="1" x14ac:dyDescent="0.25">
      <c r="A138" s="4">
        <v>4</v>
      </c>
      <c r="B138" s="5" t="s">
        <v>37</v>
      </c>
      <c r="C138" s="26">
        <f t="shared" si="43"/>
        <v>8450.5540000000001</v>
      </c>
      <c r="D138" s="26">
        <v>6008.5640000000003</v>
      </c>
      <c r="E138" s="26">
        <v>839.99</v>
      </c>
      <c r="F138" s="26"/>
      <c r="G138" s="45">
        <v>1602</v>
      </c>
      <c r="H138" s="26">
        <f t="shared" si="44"/>
        <v>0</v>
      </c>
      <c r="I138" s="45"/>
      <c r="J138" s="45"/>
      <c r="K138" s="45"/>
      <c r="L138" s="45"/>
      <c r="M138" s="21"/>
      <c r="N138" s="21"/>
      <c r="O138" s="21"/>
      <c r="P138" s="21"/>
      <c r="Q138" s="21"/>
      <c r="R138" s="21"/>
      <c r="S138" s="21"/>
      <c r="T138" s="21"/>
      <c r="U138" s="21"/>
      <c r="V138" s="21"/>
      <c r="W138" s="21"/>
      <c r="X138" s="21"/>
    </row>
    <row r="139" spans="1:24" ht="32.25" customHeight="1" x14ac:dyDescent="0.25">
      <c r="A139" s="4">
        <v>5</v>
      </c>
      <c r="B139" s="5" t="s">
        <v>38</v>
      </c>
      <c r="C139" s="26">
        <f t="shared" si="43"/>
        <v>15279.64</v>
      </c>
      <c r="D139" s="26">
        <v>11278.67</v>
      </c>
      <c r="E139" s="26">
        <v>1447.06</v>
      </c>
      <c r="F139" s="26">
        <v>0</v>
      </c>
      <c r="G139" s="26">
        <v>2553.91</v>
      </c>
      <c r="H139" s="26">
        <f t="shared" si="44"/>
        <v>0</v>
      </c>
      <c r="I139" s="26">
        <v>0</v>
      </c>
      <c r="J139" s="26">
        <v>0</v>
      </c>
      <c r="K139" s="26"/>
      <c r="L139" s="26"/>
      <c r="M139" s="21"/>
      <c r="N139" s="21"/>
      <c r="O139" s="21"/>
      <c r="P139" s="21"/>
      <c r="Q139" s="21"/>
      <c r="R139" s="21"/>
      <c r="S139" s="21"/>
      <c r="T139" s="21"/>
      <c r="U139" s="21"/>
      <c r="V139" s="21"/>
      <c r="W139" s="21"/>
      <c r="X139" s="21"/>
    </row>
    <row r="140" spans="1:24" ht="32.25" customHeight="1" x14ac:dyDescent="0.25">
      <c r="A140" s="4">
        <v>6</v>
      </c>
      <c r="B140" s="5" t="s">
        <v>39</v>
      </c>
      <c r="C140" s="26">
        <f t="shared" si="43"/>
        <v>20314.758999999998</v>
      </c>
      <c r="D140" s="26">
        <v>10364.540999999999</v>
      </c>
      <c r="E140" s="26">
        <v>1329.7719999999999</v>
      </c>
      <c r="F140" s="26"/>
      <c r="G140" s="26">
        <v>8620.4459999999999</v>
      </c>
      <c r="H140" s="26">
        <f t="shared" si="44"/>
        <v>0</v>
      </c>
      <c r="I140" s="26">
        <v>0</v>
      </c>
      <c r="J140" s="26">
        <v>0</v>
      </c>
      <c r="K140" s="26"/>
      <c r="L140" s="26"/>
      <c r="M140" s="21"/>
      <c r="N140" s="21"/>
      <c r="O140" s="21"/>
      <c r="P140" s="21"/>
      <c r="Q140" s="21"/>
      <c r="R140" s="21"/>
      <c r="S140" s="21"/>
      <c r="T140" s="21"/>
      <c r="U140" s="21"/>
      <c r="V140" s="21"/>
      <c r="W140" s="21"/>
      <c r="X140" s="21"/>
    </row>
    <row r="141" spans="1:24" ht="32.25" customHeight="1" x14ac:dyDescent="0.25">
      <c r="A141" s="4">
        <v>7</v>
      </c>
      <c r="B141" s="5" t="s">
        <v>40</v>
      </c>
      <c r="C141" s="26">
        <f t="shared" si="43"/>
        <v>674</v>
      </c>
      <c r="D141" s="26">
        <v>396</v>
      </c>
      <c r="E141" s="26">
        <v>51</v>
      </c>
      <c r="F141" s="26"/>
      <c r="G141" s="26">
        <v>227</v>
      </c>
      <c r="H141" s="26">
        <f t="shared" si="44"/>
        <v>0</v>
      </c>
      <c r="I141" s="26"/>
      <c r="J141" s="26"/>
      <c r="K141" s="26"/>
      <c r="L141" s="26"/>
      <c r="M141" s="21" t="s">
        <v>52</v>
      </c>
      <c r="N141" s="21"/>
      <c r="O141" s="21"/>
      <c r="P141" s="21"/>
      <c r="Q141" s="21"/>
      <c r="R141" s="21"/>
      <c r="S141" s="21"/>
      <c r="T141" s="21"/>
      <c r="U141" s="21"/>
      <c r="V141" s="21"/>
      <c r="W141" s="21"/>
      <c r="X141" s="21"/>
    </row>
    <row r="142" spans="1:24" ht="32.25" customHeight="1" x14ac:dyDescent="0.25">
      <c r="A142" s="4">
        <v>8</v>
      </c>
      <c r="B142" s="5" t="s">
        <v>41</v>
      </c>
      <c r="C142" s="26">
        <f t="shared" si="43"/>
        <v>0</v>
      </c>
      <c r="D142" s="26"/>
      <c r="E142" s="26"/>
      <c r="F142" s="26"/>
      <c r="G142" s="26"/>
      <c r="H142" s="26">
        <f t="shared" si="44"/>
        <v>0</v>
      </c>
      <c r="I142" s="26"/>
      <c r="J142" s="26"/>
      <c r="K142" s="26"/>
      <c r="L142" s="26"/>
      <c r="M142" s="21"/>
      <c r="N142" s="21"/>
      <c r="O142" s="21"/>
      <c r="P142" s="21"/>
      <c r="Q142" s="21"/>
      <c r="R142" s="21"/>
      <c r="S142" s="21"/>
      <c r="T142" s="21"/>
      <c r="U142" s="21"/>
      <c r="V142" s="21"/>
      <c r="W142" s="21"/>
      <c r="X142" s="21"/>
    </row>
    <row r="143" spans="1:24" ht="32.25" customHeight="1" x14ac:dyDescent="0.25">
      <c r="A143" s="4">
        <v>9</v>
      </c>
      <c r="B143" s="5" t="s">
        <v>43</v>
      </c>
      <c r="C143" s="26">
        <f t="shared" si="43"/>
        <v>0</v>
      </c>
      <c r="D143" s="26"/>
      <c r="E143" s="26"/>
      <c r="F143" s="26"/>
      <c r="G143" s="26"/>
      <c r="H143" s="26">
        <f t="shared" si="44"/>
        <v>0</v>
      </c>
      <c r="I143" s="26"/>
      <c r="J143" s="26"/>
      <c r="K143" s="26"/>
      <c r="L143" s="26"/>
      <c r="M143" s="21"/>
      <c r="N143" s="21"/>
      <c r="O143" s="21"/>
      <c r="P143" s="21"/>
      <c r="Q143" s="21"/>
      <c r="R143" s="21"/>
      <c r="S143" s="21"/>
      <c r="T143" s="21"/>
      <c r="U143" s="21"/>
      <c r="V143" s="21"/>
      <c r="W143" s="21"/>
      <c r="X143" s="21"/>
    </row>
    <row r="144" spans="1:24" ht="32.25" customHeight="1" x14ac:dyDescent="0.25">
      <c r="A144" s="8" t="s">
        <v>42</v>
      </c>
      <c r="B144" s="9" t="s">
        <v>19</v>
      </c>
      <c r="C144" s="35">
        <f>SUM(C145:C152)</f>
        <v>22991.8</v>
      </c>
      <c r="D144" s="35">
        <f t="shared" ref="D144:L144" si="45">SUM(D145:D152)</f>
        <v>17470.931</v>
      </c>
      <c r="E144" s="35">
        <f t="shared" si="45"/>
        <v>2240.8689999999997</v>
      </c>
      <c r="F144" s="35">
        <f t="shared" si="45"/>
        <v>0</v>
      </c>
      <c r="G144" s="35">
        <f t="shared" si="45"/>
        <v>3280</v>
      </c>
      <c r="H144" s="35">
        <f t="shared" si="45"/>
        <v>4035.0000000000005</v>
      </c>
      <c r="I144" s="35">
        <f t="shared" si="45"/>
        <v>2997.4280000000003</v>
      </c>
      <c r="J144" s="35">
        <f t="shared" si="45"/>
        <v>384.57199999999995</v>
      </c>
      <c r="K144" s="35">
        <f t="shared" si="45"/>
        <v>0</v>
      </c>
      <c r="L144" s="35">
        <f t="shared" si="45"/>
        <v>653</v>
      </c>
      <c r="M144" s="21"/>
      <c r="N144" s="21"/>
      <c r="O144" s="21"/>
      <c r="P144" s="21"/>
      <c r="Q144" s="21"/>
      <c r="R144" s="21"/>
      <c r="S144" s="21"/>
      <c r="T144" s="21"/>
      <c r="U144" s="21"/>
      <c r="V144" s="21"/>
      <c r="W144" s="21"/>
      <c r="X144" s="21"/>
    </row>
    <row r="145" spans="1:24" ht="32.25" customHeight="1" x14ac:dyDescent="0.25">
      <c r="A145" s="4">
        <v>1</v>
      </c>
      <c r="B145" s="5" t="s">
        <v>34</v>
      </c>
      <c r="C145" s="26">
        <f>D145+E145+F145+G145</f>
        <v>0</v>
      </c>
      <c r="D145" s="26"/>
      <c r="E145" s="26"/>
      <c r="F145" s="26"/>
      <c r="G145" s="26"/>
      <c r="H145" s="26">
        <f>I145+J145+K145+L145</f>
        <v>0</v>
      </c>
      <c r="I145" s="26"/>
      <c r="J145" s="26"/>
      <c r="K145" s="26"/>
      <c r="L145" s="26"/>
      <c r="M145" s="21"/>
      <c r="N145" s="21"/>
      <c r="O145" s="21"/>
      <c r="P145" s="21"/>
      <c r="Q145" s="21"/>
      <c r="R145" s="21"/>
      <c r="S145" s="21"/>
      <c r="T145" s="21"/>
      <c r="U145" s="21"/>
      <c r="V145" s="21"/>
      <c r="W145" s="21"/>
      <c r="X145" s="21"/>
    </row>
    <row r="146" spans="1:24" ht="32.25" customHeight="1" x14ac:dyDescent="0.25">
      <c r="A146" s="4">
        <v>2</v>
      </c>
      <c r="B146" s="5" t="s">
        <v>35</v>
      </c>
      <c r="C146" s="26">
        <f t="shared" ref="C146:C152" si="46">D146+E146+F146+G146</f>
        <v>7375</v>
      </c>
      <c r="D146" s="26">
        <v>6181.8680000000004</v>
      </c>
      <c r="E146" s="26">
        <v>793.13199999999995</v>
      </c>
      <c r="F146" s="26"/>
      <c r="G146" s="26">
        <v>400</v>
      </c>
      <c r="H146" s="26">
        <f t="shared" ref="H146:H152" si="47">I146+J146+K146+L146</f>
        <v>0</v>
      </c>
      <c r="I146" s="26"/>
      <c r="J146" s="26"/>
      <c r="K146" s="26"/>
      <c r="L146" s="26"/>
      <c r="M146" s="21"/>
      <c r="N146" s="21"/>
      <c r="O146" s="21"/>
      <c r="P146" s="21"/>
      <c r="Q146" s="21"/>
      <c r="R146" s="21"/>
      <c r="S146" s="21"/>
      <c r="T146" s="21"/>
      <c r="U146" s="21"/>
      <c r="V146" s="21"/>
      <c r="W146" s="21"/>
      <c r="X146" s="21"/>
    </row>
    <row r="147" spans="1:24" ht="32.25" customHeight="1" x14ac:dyDescent="0.25">
      <c r="A147" s="4">
        <v>3</v>
      </c>
      <c r="B147" s="5" t="s">
        <v>36</v>
      </c>
      <c r="C147" s="26">
        <f t="shared" si="46"/>
        <v>0</v>
      </c>
      <c r="D147" s="26"/>
      <c r="E147" s="26"/>
      <c r="F147" s="26"/>
      <c r="G147" s="26"/>
      <c r="H147" s="26">
        <f t="shared" si="47"/>
        <v>0</v>
      </c>
      <c r="I147" s="26"/>
      <c r="J147" s="26"/>
      <c r="K147" s="26"/>
      <c r="L147" s="26"/>
      <c r="M147" s="21"/>
      <c r="N147" s="21"/>
      <c r="O147" s="21"/>
      <c r="P147" s="21"/>
      <c r="Q147" s="21"/>
      <c r="R147" s="21"/>
      <c r="S147" s="21"/>
      <c r="T147" s="21"/>
      <c r="U147" s="21"/>
      <c r="V147" s="21"/>
      <c r="W147" s="21"/>
      <c r="X147" s="21"/>
    </row>
    <row r="148" spans="1:24" ht="32.25" customHeight="1" x14ac:dyDescent="0.25">
      <c r="A148" s="4">
        <v>4</v>
      </c>
      <c r="B148" s="5" t="s">
        <v>37</v>
      </c>
      <c r="C148" s="26">
        <f t="shared" si="46"/>
        <v>2178</v>
      </c>
      <c r="D148" s="26">
        <v>1799.1659999999999</v>
      </c>
      <c r="E148" s="26">
        <v>230.834</v>
      </c>
      <c r="F148" s="26"/>
      <c r="G148" s="26">
        <v>148</v>
      </c>
      <c r="H148" s="26">
        <f t="shared" si="47"/>
        <v>0</v>
      </c>
      <c r="I148" s="26"/>
      <c r="J148" s="26"/>
      <c r="K148" s="26"/>
      <c r="L148" s="26"/>
      <c r="M148" s="21"/>
      <c r="N148" s="21"/>
      <c r="O148" s="21"/>
      <c r="P148" s="21"/>
      <c r="Q148" s="21"/>
      <c r="R148" s="21"/>
      <c r="S148" s="21"/>
      <c r="T148" s="21"/>
      <c r="U148" s="21"/>
      <c r="V148" s="21"/>
      <c r="W148" s="21"/>
      <c r="X148" s="21"/>
    </row>
    <row r="149" spans="1:24" ht="32.25" customHeight="1" x14ac:dyDescent="0.25">
      <c r="A149" s="4">
        <v>5</v>
      </c>
      <c r="B149" s="5" t="s">
        <v>38</v>
      </c>
      <c r="C149" s="26">
        <f t="shared" si="46"/>
        <v>4035.0000000000005</v>
      </c>
      <c r="D149" s="26">
        <v>2997.4280000000003</v>
      </c>
      <c r="E149" s="26">
        <v>384.57199999999995</v>
      </c>
      <c r="F149" s="26">
        <v>0</v>
      </c>
      <c r="G149" s="26">
        <v>653</v>
      </c>
      <c r="H149" s="26">
        <f t="shared" si="47"/>
        <v>4035.0000000000005</v>
      </c>
      <c r="I149" s="26">
        <v>2997.4280000000003</v>
      </c>
      <c r="J149" s="26">
        <v>384.57199999999995</v>
      </c>
      <c r="K149" s="26">
        <v>0</v>
      </c>
      <c r="L149" s="26">
        <v>653</v>
      </c>
      <c r="M149" s="21"/>
      <c r="N149" s="21"/>
      <c r="O149" s="21"/>
      <c r="P149" s="21"/>
      <c r="Q149" s="21"/>
      <c r="R149" s="21"/>
      <c r="S149" s="21"/>
      <c r="T149" s="21"/>
      <c r="U149" s="21"/>
      <c r="V149" s="21"/>
      <c r="W149" s="21"/>
      <c r="X149" s="21"/>
    </row>
    <row r="150" spans="1:24" ht="32.25" customHeight="1" x14ac:dyDescent="0.25">
      <c r="A150" s="4">
        <v>6</v>
      </c>
      <c r="B150" s="5" t="s">
        <v>39</v>
      </c>
      <c r="C150" s="26">
        <f t="shared" si="46"/>
        <v>8589.7999999999993</v>
      </c>
      <c r="D150" s="26">
        <v>5840.4690000000001</v>
      </c>
      <c r="E150" s="26">
        <v>749.33100000000002</v>
      </c>
      <c r="F150" s="26"/>
      <c r="G150" s="26">
        <v>2000</v>
      </c>
      <c r="H150" s="26">
        <f t="shared" si="47"/>
        <v>0</v>
      </c>
      <c r="I150" s="26">
        <v>0</v>
      </c>
      <c r="J150" s="26">
        <v>0</v>
      </c>
      <c r="K150" s="26"/>
      <c r="L150" s="26"/>
      <c r="M150" s="21"/>
      <c r="N150" s="21"/>
      <c r="O150" s="21"/>
      <c r="P150" s="21"/>
      <c r="Q150" s="21"/>
      <c r="R150" s="21"/>
      <c r="S150" s="21"/>
      <c r="T150" s="21"/>
      <c r="U150" s="21"/>
      <c r="V150" s="21"/>
      <c r="W150" s="21"/>
      <c r="X150" s="21"/>
    </row>
    <row r="151" spans="1:24" ht="32.25" customHeight="1" x14ac:dyDescent="0.25">
      <c r="A151" s="4">
        <v>7</v>
      </c>
      <c r="B151" s="5" t="s">
        <v>40</v>
      </c>
      <c r="C151" s="26">
        <f t="shared" si="46"/>
        <v>814</v>
      </c>
      <c r="D151" s="26">
        <f>354+298</f>
        <v>652</v>
      </c>
      <c r="E151" s="26">
        <f>45+38</f>
        <v>83</v>
      </c>
      <c r="F151" s="26"/>
      <c r="G151" s="26">
        <f>38+41</f>
        <v>79</v>
      </c>
      <c r="H151" s="26">
        <f t="shared" si="47"/>
        <v>0</v>
      </c>
      <c r="I151" s="26"/>
      <c r="J151" s="26"/>
      <c r="K151" s="26"/>
      <c r="L151" s="26"/>
      <c r="M151" s="21"/>
      <c r="N151" s="21"/>
      <c r="O151" s="21"/>
      <c r="P151" s="21"/>
      <c r="Q151" s="21"/>
      <c r="R151" s="21"/>
      <c r="S151" s="21"/>
      <c r="T151" s="21"/>
      <c r="U151" s="21"/>
      <c r="V151" s="21"/>
      <c r="W151" s="21"/>
      <c r="X151" s="21"/>
    </row>
    <row r="152" spans="1:24" ht="32.25" customHeight="1" x14ac:dyDescent="0.25">
      <c r="A152" s="4">
        <v>8</v>
      </c>
      <c r="B152" s="5" t="s">
        <v>41</v>
      </c>
      <c r="C152" s="26">
        <f t="shared" si="46"/>
        <v>0</v>
      </c>
      <c r="D152" s="26"/>
      <c r="E152" s="26"/>
      <c r="F152" s="26"/>
      <c r="G152" s="26"/>
      <c r="H152" s="26">
        <f t="shared" si="47"/>
        <v>0</v>
      </c>
      <c r="I152" s="26"/>
      <c r="J152" s="26"/>
      <c r="K152" s="26"/>
      <c r="L152" s="26"/>
      <c r="M152" s="21"/>
      <c r="N152" s="21"/>
      <c r="O152" s="21"/>
      <c r="P152" s="21"/>
      <c r="Q152" s="21"/>
      <c r="R152" s="21"/>
      <c r="S152" s="21"/>
      <c r="T152" s="21"/>
      <c r="U152" s="21"/>
      <c r="V152" s="21"/>
      <c r="W152" s="21"/>
      <c r="X152" s="21"/>
    </row>
    <row r="153" spans="1:24" s="1" customFormat="1" ht="96.75" customHeight="1" x14ac:dyDescent="0.25">
      <c r="A153" s="8" t="s">
        <v>20</v>
      </c>
      <c r="B153" s="9" t="str">
        <f>B95</f>
        <v xml:space="preserve"> Hoạt động đào tạo nâng cao kỹ năng nghề nghiệp, đào tạo nghề, tập huấn nâng cao năng lực quản lý, tổ chức thực hiện; thông tin, tuyên truyền về các chương trình mục tiêu quốc gia (Chi tiết từng lớp)</v>
      </c>
      <c r="C153" s="35">
        <f>SUM(C154:C161)</f>
        <v>63499.690999999999</v>
      </c>
      <c r="D153" s="35">
        <f t="shared" ref="D153:L153" si="48">SUM(D154:D161)</f>
        <v>59937</v>
      </c>
      <c r="E153" s="35">
        <f t="shared" si="48"/>
        <v>3562.6909999999998</v>
      </c>
      <c r="F153" s="35">
        <f t="shared" si="48"/>
        <v>0</v>
      </c>
      <c r="G153" s="35">
        <f t="shared" si="48"/>
        <v>0</v>
      </c>
      <c r="H153" s="35">
        <f t="shared" si="48"/>
        <v>1428.0128949999998</v>
      </c>
      <c r="I153" s="35">
        <f t="shared" si="48"/>
        <v>1428.0128949999998</v>
      </c>
      <c r="J153" s="35">
        <f t="shared" si="48"/>
        <v>0</v>
      </c>
      <c r="K153" s="35">
        <f t="shared" si="48"/>
        <v>0</v>
      </c>
      <c r="L153" s="35">
        <f t="shared" si="48"/>
        <v>0</v>
      </c>
      <c r="M153" s="32"/>
      <c r="N153" s="32"/>
      <c r="O153" s="32"/>
      <c r="P153" s="32"/>
      <c r="Q153" s="32"/>
      <c r="R153" s="32"/>
      <c r="S153" s="32"/>
      <c r="T153" s="32"/>
      <c r="U153" s="32"/>
      <c r="V153" s="32"/>
      <c r="W153" s="32"/>
      <c r="X153" s="32"/>
    </row>
    <row r="154" spans="1:24" s="1" customFormat="1" ht="33.75" customHeight="1" x14ac:dyDescent="0.25">
      <c r="A154" s="4">
        <v>1</v>
      </c>
      <c r="B154" s="5" t="s">
        <v>34</v>
      </c>
      <c r="C154" s="26">
        <f>D154+E154+F154+G154</f>
        <v>6716</v>
      </c>
      <c r="D154" s="26">
        <v>6558</v>
      </c>
      <c r="E154" s="26">
        <v>158</v>
      </c>
      <c r="F154" s="26">
        <v>0</v>
      </c>
      <c r="G154" s="26">
        <v>0</v>
      </c>
      <c r="H154" s="26">
        <f>I154+J154+K154+L154</f>
        <v>115.059895</v>
      </c>
      <c r="I154" s="26">
        <v>115.059895</v>
      </c>
      <c r="J154" s="26">
        <v>0</v>
      </c>
      <c r="K154" s="26">
        <v>0</v>
      </c>
      <c r="L154" s="26">
        <v>0</v>
      </c>
      <c r="M154" s="32"/>
      <c r="N154" s="32"/>
      <c r="O154" s="32"/>
      <c r="P154" s="32"/>
      <c r="Q154" s="32"/>
      <c r="R154" s="32"/>
      <c r="S154" s="32"/>
      <c r="T154" s="32"/>
      <c r="U154" s="32"/>
      <c r="V154" s="32"/>
      <c r="W154" s="32"/>
      <c r="X154" s="32"/>
    </row>
    <row r="155" spans="1:24" s="1" customFormat="1" ht="33.75" customHeight="1" x14ac:dyDescent="0.25">
      <c r="A155" s="4">
        <v>2</v>
      </c>
      <c r="B155" s="5" t="s">
        <v>35</v>
      </c>
      <c r="C155" s="26">
        <f t="shared" ref="C155:C161" si="49">D155+E155+F155+G155</f>
        <v>12245.691000000001</v>
      </c>
      <c r="D155" s="26">
        <v>11538</v>
      </c>
      <c r="E155" s="26">
        <v>707.69100000000003</v>
      </c>
      <c r="F155" s="26"/>
      <c r="G155" s="26"/>
      <c r="H155" s="26">
        <f t="shared" ref="H155:H161" si="50">I155+J155+K155+L155</f>
        <v>92.4</v>
      </c>
      <c r="I155" s="26">
        <v>92.4</v>
      </c>
      <c r="J155" s="26"/>
      <c r="K155" s="26"/>
      <c r="L155" s="26"/>
      <c r="M155" s="32"/>
      <c r="N155" s="32"/>
      <c r="O155" s="32"/>
      <c r="P155" s="32"/>
      <c r="Q155" s="32"/>
      <c r="R155" s="32"/>
      <c r="S155" s="32"/>
      <c r="T155" s="32"/>
      <c r="U155" s="32"/>
      <c r="V155" s="32"/>
      <c r="W155" s="32"/>
      <c r="X155" s="32"/>
    </row>
    <row r="156" spans="1:24" s="1" customFormat="1" ht="33.75" customHeight="1" x14ac:dyDescent="0.25">
      <c r="A156" s="4">
        <v>3</v>
      </c>
      <c r="B156" s="5" t="s">
        <v>36</v>
      </c>
      <c r="C156" s="26">
        <f t="shared" si="49"/>
        <v>12715</v>
      </c>
      <c r="D156" s="26">
        <f>11436+616</f>
        <v>12052</v>
      </c>
      <c r="E156" s="26">
        <f>634+29</f>
        <v>663</v>
      </c>
      <c r="F156" s="26"/>
      <c r="G156" s="26"/>
      <c r="H156" s="26">
        <f t="shared" si="50"/>
        <v>372</v>
      </c>
      <c r="I156" s="26">
        <f>266+106</f>
        <v>372</v>
      </c>
      <c r="J156" s="26">
        <v>0</v>
      </c>
      <c r="K156" s="26"/>
      <c r="L156" s="26"/>
      <c r="M156" s="32"/>
      <c r="N156" s="32"/>
      <c r="O156" s="32"/>
      <c r="P156" s="32"/>
      <c r="Q156" s="32"/>
      <c r="R156" s="32"/>
      <c r="S156" s="32"/>
      <c r="T156" s="32"/>
      <c r="U156" s="32"/>
      <c r="V156" s="32"/>
      <c r="W156" s="32"/>
      <c r="X156" s="32"/>
    </row>
    <row r="157" spans="1:24" s="1" customFormat="1" ht="33.75" customHeight="1" x14ac:dyDescent="0.25">
      <c r="A157" s="4">
        <v>4</v>
      </c>
      <c r="B157" s="5" t="s">
        <v>37</v>
      </c>
      <c r="C157" s="26">
        <f t="shared" si="49"/>
        <v>11653</v>
      </c>
      <c r="D157" s="26">
        <v>10900</v>
      </c>
      <c r="E157" s="26">
        <v>753</v>
      </c>
      <c r="F157" s="26"/>
      <c r="G157" s="26"/>
      <c r="H157" s="26">
        <f t="shared" si="50"/>
        <v>0</v>
      </c>
      <c r="I157" s="26"/>
      <c r="J157" s="26"/>
      <c r="K157" s="26"/>
      <c r="L157" s="26"/>
      <c r="M157" s="32"/>
      <c r="N157" s="32"/>
      <c r="O157" s="32"/>
      <c r="P157" s="32"/>
      <c r="Q157" s="32"/>
      <c r="R157" s="32"/>
      <c r="S157" s="32"/>
      <c r="T157" s="32"/>
      <c r="U157" s="32"/>
      <c r="V157" s="32"/>
      <c r="W157" s="32"/>
      <c r="X157" s="32"/>
    </row>
    <row r="158" spans="1:24" s="1" customFormat="1" ht="33.75" customHeight="1" x14ac:dyDescent="0.25">
      <c r="A158" s="4">
        <v>5</v>
      </c>
      <c r="B158" s="5" t="s">
        <v>38</v>
      </c>
      <c r="C158" s="26">
        <f t="shared" si="49"/>
        <v>601</v>
      </c>
      <c r="D158" s="26">
        <f>'[1]B01 CT DTTSMN'!$D$361</f>
        <v>601</v>
      </c>
      <c r="E158" s="26"/>
      <c r="F158" s="26"/>
      <c r="G158" s="26"/>
      <c r="H158" s="26">
        <f t="shared" si="50"/>
        <v>387.33100000000002</v>
      </c>
      <c r="I158" s="26">
        <f>'[1]B01 CT DTTSMN'!$I$362</f>
        <v>387.33100000000002</v>
      </c>
      <c r="J158" s="26"/>
      <c r="K158" s="26"/>
      <c r="L158" s="26"/>
      <c r="M158" s="32"/>
      <c r="N158" s="32"/>
      <c r="O158" s="32"/>
      <c r="P158" s="32"/>
      <c r="Q158" s="32"/>
      <c r="R158" s="32"/>
      <c r="S158" s="32"/>
      <c r="T158" s="32"/>
      <c r="U158" s="32"/>
      <c r="V158" s="32"/>
      <c r="W158" s="32"/>
      <c r="X158" s="32"/>
    </row>
    <row r="159" spans="1:24" s="1" customFormat="1" ht="33.75" customHeight="1" x14ac:dyDescent="0.25">
      <c r="A159" s="4">
        <v>6</v>
      </c>
      <c r="B159" s="5" t="s">
        <v>39</v>
      </c>
      <c r="C159" s="26">
        <f t="shared" si="49"/>
        <v>7083</v>
      </c>
      <c r="D159" s="26">
        <v>6794</v>
      </c>
      <c r="E159" s="26">
        <v>289</v>
      </c>
      <c r="F159" s="26"/>
      <c r="G159" s="26"/>
      <c r="H159" s="26">
        <f t="shared" si="50"/>
        <v>461.22199999999998</v>
      </c>
      <c r="I159" s="61">
        <v>461.22199999999998</v>
      </c>
      <c r="J159" s="26"/>
      <c r="K159" s="26"/>
      <c r="L159" s="26"/>
      <c r="M159" s="32"/>
      <c r="N159" s="32"/>
      <c r="O159" s="32"/>
      <c r="P159" s="32"/>
      <c r="Q159" s="32"/>
      <c r="R159" s="32"/>
      <c r="S159" s="32"/>
      <c r="T159" s="32"/>
      <c r="U159" s="32"/>
      <c r="V159" s="32"/>
      <c r="W159" s="32"/>
      <c r="X159" s="32"/>
    </row>
    <row r="160" spans="1:24" s="1" customFormat="1" ht="33.75" customHeight="1" x14ac:dyDescent="0.25">
      <c r="A160" s="4">
        <v>7</v>
      </c>
      <c r="B160" s="5" t="s">
        <v>40</v>
      </c>
      <c r="C160" s="26">
        <f t="shared" si="49"/>
        <v>6462</v>
      </c>
      <c r="D160" s="26">
        <v>5904</v>
      </c>
      <c r="E160" s="26">
        <v>558</v>
      </c>
      <c r="F160" s="26"/>
      <c r="G160" s="26"/>
      <c r="H160" s="26">
        <f t="shared" si="50"/>
        <v>0</v>
      </c>
      <c r="I160" s="26"/>
      <c r="J160" s="26"/>
      <c r="K160" s="26"/>
      <c r="L160" s="26"/>
      <c r="M160" s="32"/>
      <c r="N160" s="32"/>
      <c r="O160" s="32"/>
      <c r="P160" s="32"/>
      <c r="Q160" s="32"/>
      <c r="R160" s="32"/>
      <c r="S160" s="32"/>
      <c r="T160" s="32"/>
      <c r="U160" s="32"/>
      <c r="V160" s="32"/>
      <c r="W160" s="32"/>
      <c r="X160" s="32"/>
    </row>
    <row r="161" spans="1:24" s="1" customFormat="1" ht="33.75" customHeight="1" x14ac:dyDescent="0.25">
      <c r="A161" s="4">
        <v>8</v>
      </c>
      <c r="B161" s="5" t="s">
        <v>41</v>
      </c>
      <c r="C161" s="26">
        <f t="shared" si="49"/>
        <v>6024</v>
      </c>
      <c r="D161" s="73">
        <v>5590</v>
      </c>
      <c r="E161" s="73">
        <v>434</v>
      </c>
      <c r="F161" s="73">
        <v>0</v>
      </c>
      <c r="G161" s="73">
        <v>0</v>
      </c>
      <c r="H161" s="26">
        <f t="shared" si="50"/>
        <v>0</v>
      </c>
      <c r="I161" s="73">
        <v>0</v>
      </c>
      <c r="J161" s="73">
        <v>0</v>
      </c>
      <c r="K161" s="73">
        <v>0</v>
      </c>
      <c r="L161" s="73">
        <v>0</v>
      </c>
      <c r="M161" s="32"/>
      <c r="N161" s="32"/>
      <c r="O161" s="32"/>
      <c r="P161" s="32"/>
      <c r="Q161" s="32"/>
      <c r="R161" s="32"/>
      <c r="S161" s="32"/>
      <c r="T161" s="32"/>
      <c r="U161" s="32"/>
      <c r="V161" s="32"/>
      <c r="W161" s="32"/>
      <c r="X161" s="32"/>
    </row>
    <row r="162" spans="1:24" s="1" customFormat="1" ht="59.25" customHeight="1" x14ac:dyDescent="0.25">
      <c r="A162" s="8" t="s">
        <v>21</v>
      </c>
      <c r="B162" s="9" t="str">
        <f>B104</f>
        <v>Hoạt động kiểm tra, đánh giá, hội nghị triển khai thực hiện các chương trình mục tiêu quốc gia (Chi tiết từng hoạt động)</v>
      </c>
      <c r="C162" s="35">
        <f>SUM(C163:C170)</f>
        <v>3057</v>
      </c>
      <c r="D162" s="35">
        <f t="shared" ref="D162:L162" si="51">SUM(D163:D170)</f>
        <v>2881</v>
      </c>
      <c r="E162" s="35">
        <f t="shared" si="51"/>
        <v>176</v>
      </c>
      <c r="F162" s="35">
        <f t="shared" si="51"/>
        <v>0</v>
      </c>
      <c r="G162" s="35">
        <f t="shared" si="51"/>
        <v>0</v>
      </c>
      <c r="H162" s="35">
        <f t="shared" si="51"/>
        <v>84.904539999999997</v>
      </c>
      <c r="I162" s="35">
        <f t="shared" si="51"/>
        <v>79.904539999999997</v>
      </c>
      <c r="J162" s="35">
        <f t="shared" si="51"/>
        <v>5</v>
      </c>
      <c r="K162" s="35">
        <f t="shared" si="51"/>
        <v>0</v>
      </c>
      <c r="L162" s="35">
        <f t="shared" si="51"/>
        <v>0</v>
      </c>
      <c r="M162" s="32"/>
      <c r="N162" s="32"/>
      <c r="O162" s="32"/>
      <c r="P162" s="32"/>
      <c r="Q162" s="32"/>
      <c r="R162" s="32"/>
      <c r="S162" s="32"/>
      <c r="T162" s="32"/>
      <c r="U162" s="32"/>
      <c r="V162" s="32"/>
      <c r="W162" s="32"/>
      <c r="X162" s="32"/>
    </row>
    <row r="163" spans="1:24" s="1" customFormat="1" ht="33.75" customHeight="1" x14ac:dyDescent="0.25">
      <c r="A163" s="4">
        <v>1</v>
      </c>
      <c r="B163" s="5" t="s">
        <v>34</v>
      </c>
      <c r="C163" s="38">
        <f>D163+E163+F163+G163</f>
        <v>394.99999999999977</v>
      </c>
      <c r="D163" s="38">
        <v>373.99999999999977</v>
      </c>
      <c r="E163" s="38">
        <v>21</v>
      </c>
      <c r="F163" s="38">
        <v>0</v>
      </c>
      <c r="G163" s="38">
        <v>0</v>
      </c>
      <c r="H163" s="38">
        <f>I163+J163+K163+L163</f>
        <v>12.904540000000001</v>
      </c>
      <c r="I163" s="38">
        <v>12.904540000000001</v>
      </c>
      <c r="J163" s="38">
        <v>0</v>
      </c>
      <c r="K163" s="38">
        <v>0</v>
      </c>
      <c r="L163" s="38">
        <v>0</v>
      </c>
      <c r="M163" s="32"/>
      <c r="N163" s="32"/>
      <c r="O163" s="32"/>
      <c r="P163" s="32"/>
      <c r="Q163" s="32"/>
      <c r="R163" s="32"/>
      <c r="S163" s="32"/>
      <c r="T163" s="32"/>
      <c r="U163" s="32"/>
      <c r="V163" s="32"/>
      <c r="W163" s="32"/>
      <c r="X163" s="32"/>
    </row>
    <row r="164" spans="1:24" s="1" customFormat="1" ht="33.75" customHeight="1" x14ac:dyDescent="0.25">
      <c r="A164" s="4">
        <v>2</v>
      </c>
      <c r="B164" s="5" t="s">
        <v>35</v>
      </c>
      <c r="C164" s="38">
        <f t="shared" ref="C164:C170" si="52">D164+E164+F164+G164</f>
        <v>260</v>
      </c>
      <c r="D164" s="38">
        <v>246</v>
      </c>
      <c r="E164" s="38">
        <v>14</v>
      </c>
      <c r="F164" s="38"/>
      <c r="G164" s="38"/>
      <c r="H164" s="38">
        <f t="shared" ref="H164:H170" si="53">I164+J164+K164+L164</f>
        <v>0</v>
      </c>
      <c r="I164" s="38"/>
      <c r="J164" s="38"/>
      <c r="K164" s="38"/>
      <c r="L164" s="38"/>
      <c r="M164" s="32"/>
      <c r="N164" s="32"/>
      <c r="O164" s="32"/>
      <c r="P164" s="32"/>
      <c r="Q164" s="32"/>
      <c r="R164" s="32"/>
      <c r="S164" s="32"/>
      <c r="T164" s="32"/>
      <c r="U164" s="32"/>
      <c r="V164" s="32"/>
      <c r="W164" s="32"/>
      <c r="X164" s="32"/>
    </row>
    <row r="165" spans="1:24" s="1" customFormat="1" ht="33.75" customHeight="1" x14ac:dyDescent="0.25">
      <c r="A165" s="4">
        <v>3</v>
      </c>
      <c r="B165" s="5" t="s">
        <v>36</v>
      </c>
      <c r="C165" s="38">
        <f t="shared" si="52"/>
        <v>283</v>
      </c>
      <c r="D165" s="74">
        <v>268</v>
      </c>
      <c r="E165" s="74">
        <v>15</v>
      </c>
      <c r="F165" s="38"/>
      <c r="G165" s="38"/>
      <c r="H165" s="38">
        <f t="shared" si="53"/>
        <v>49</v>
      </c>
      <c r="I165" s="38">
        <v>44</v>
      </c>
      <c r="J165" s="38">
        <v>5</v>
      </c>
      <c r="K165" s="38"/>
      <c r="L165" s="38"/>
      <c r="M165" s="32"/>
      <c r="N165" s="32"/>
      <c r="O165" s="32"/>
      <c r="P165" s="32"/>
      <c r="Q165" s="32"/>
      <c r="R165" s="32"/>
      <c r="S165" s="32"/>
      <c r="T165" s="32"/>
      <c r="U165" s="32"/>
      <c r="V165" s="32"/>
      <c r="W165" s="32"/>
      <c r="X165" s="32"/>
    </row>
    <row r="166" spans="1:24" s="1" customFormat="1" ht="33.75" customHeight="1" x14ac:dyDescent="0.25">
      <c r="A166" s="4">
        <v>4</v>
      </c>
      <c r="B166" s="5" t="s">
        <v>37</v>
      </c>
      <c r="C166" s="38">
        <f t="shared" si="52"/>
        <v>1241</v>
      </c>
      <c r="D166" s="38">
        <v>1165</v>
      </c>
      <c r="E166" s="38">
        <v>76</v>
      </c>
      <c r="F166" s="38"/>
      <c r="G166" s="38"/>
      <c r="H166" s="38">
        <f t="shared" si="53"/>
        <v>0</v>
      </c>
      <c r="I166" s="38"/>
      <c r="J166" s="38"/>
      <c r="K166" s="38"/>
      <c r="L166" s="38"/>
      <c r="M166" s="32"/>
      <c r="N166" s="32"/>
      <c r="O166" s="32"/>
      <c r="P166" s="32"/>
      <c r="Q166" s="32"/>
      <c r="R166" s="32"/>
      <c r="S166" s="32"/>
      <c r="T166" s="32"/>
      <c r="U166" s="32"/>
      <c r="V166" s="32"/>
      <c r="W166" s="32"/>
      <c r="X166" s="32"/>
    </row>
    <row r="167" spans="1:24" s="1" customFormat="1" ht="33.75" customHeight="1" x14ac:dyDescent="0.25">
      <c r="A167" s="4">
        <v>5</v>
      </c>
      <c r="B167" s="5" t="s">
        <v>38</v>
      </c>
      <c r="C167" s="38">
        <f t="shared" si="52"/>
        <v>299</v>
      </c>
      <c r="D167" s="38">
        <f>'[1]B01 CT DTTSMN'!$D$363</f>
        <v>283</v>
      </c>
      <c r="E167" s="38">
        <f>'[1]B01 CT DTTSMN'!$E$363</f>
        <v>16</v>
      </c>
      <c r="F167" s="38"/>
      <c r="G167" s="38"/>
      <c r="H167" s="38">
        <f t="shared" si="53"/>
        <v>0</v>
      </c>
      <c r="I167" s="38">
        <v>0</v>
      </c>
      <c r="J167" s="38">
        <v>0</v>
      </c>
      <c r="K167" s="38"/>
      <c r="L167" s="38"/>
      <c r="M167" s="32"/>
      <c r="N167" s="32"/>
      <c r="O167" s="32"/>
      <c r="P167" s="32"/>
      <c r="Q167" s="32"/>
      <c r="R167" s="32"/>
      <c r="S167" s="32"/>
      <c r="T167" s="32"/>
      <c r="U167" s="32"/>
      <c r="V167" s="32"/>
      <c r="W167" s="32"/>
      <c r="X167" s="32"/>
    </row>
    <row r="168" spans="1:24" s="1" customFormat="1" ht="33.75" customHeight="1" x14ac:dyDescent="0.25">
      <c r="A168" s="4">
        <v>6</v>
      </c>
      <c r="B168" s="5" t="s">
        <v>39</v>
      </c>
      <c r="C168" s="38">
        <f t="shared" si="52"/>
        <v>269</v>
      </c>
      <c r="D168" s="38">
        <v>251</v>
      </c>
      <c r="E168" s="38">
        <f>14+4</f>
        <v>18</v>
      </c>
      <c r="F168" s="38"/>
      <c r="G168" s="38"/>
      <c r="H168" s="38">
        <f t="shared" si="53"/>
        <v>0</v>
      </c>
      <c r="I168" s="38">
        <v>0</v>
      </c>
      <c r="J168" s="38">
        <v>0</v>
      </c>
      <c r="K168" s="38"/>
      <c r="L168" s="38"/>
      <c r="M168" s="32"/>
      <c r="N168" s="32"/>
      <c r="O168" s="32"/>
      <c r="P168" s="32"/>
      <c r="Q168" s="32"/>
      <c r="R168" s="32"/>
      <c r="S168" s="32"/>
      <c r="T168" s="32"/>
      <c r="U168" s="32"/>
      <c r="V168" s="32"/>
      <c r="W168" s="32"/>
      <c r="X168" s="32"/>
    </row>
    <row r="169" spans="1:24" s="1" customFormat="1" ht="33.75" customHeight="1" x14ac:dyDescent="0.25">
      <c r="A169" s="4">
        <v>7</v>
      </c>
      <c r="B169" s="5" t="s">
        <v>40</v>
      </c>
      <c r="C169" s="38">
        <f t="shared" si="52"/>
        <v>265</v>
      </c>
      <c r="D169" s="38">
        <v>251</v>
      </c>
      <c r="E169" s="38">
        <v>14</v>
      </c>
      <c r="F169" s="38"/>
      <c r="G169" s="38"/>
      <c r="H169" s="38">
        <f t="shared" si="53"/>
        <v>23</v>
      </c>
      <c r="I169" s="38">
        <v>23</v>
      </c>
      <c r="J169" s="38"/>
      <c r="K169" s="38"/>
      <c r="L169" s="38"/>
      <c r="M169" s="32"/>
      <c r="N169" s="32"/>
      <c r="O169" s="32"/>
      <c r="P169" s="32"/>
      <c r="Q169" s="32"/>
      <c r="R169" s="32"/>
      <c r="S169" s="32"/>
      <c r="T169" s="32"/>
      <c r="U169" s="32"/>
      <c r="V169" s="32"/>
      <c r="W169" s="32"/>
      <c r="X169" s="32"/>
    </row>
    <row r="170" spans="1:24" s="1" customFormat="1" ht="33.75" customHeight="1" x14ac:dyDescent="0.25">
      <c r="A170" s="4">
        <v>8</v>
      </c>
      <c r="B170" s="5" t="s">
        <v>41</v>
      </c>
      <c r="C170" s="38">
        <f t="shared" si="52"/>
        <v>45</v>
      </c>
      <c r="D170" s="60">
        <v>43</v>
      </c>
      <c r="E170" s="60">
        <v>2</v>
      </c>
      <c r="F170" s="60"/>
      <c r="G170" s="60"/>
      <c r="H170" s="38">
        <f t="shared" si="53"/>
        <v>0</v>
      </c>
      <c r="I170" s="60"/>
      <c r="J170" s="60"/>
      <c r="K170" s="60"/>
      <c r="L170" s="60"/>
      <c r="M170" s="32"/>
      <c r="N170" s="32"/>
      <c r="O170" s="32"/>
      <c r="P170" s="32"/>
      <c r="Q170" s="32"/>
      <c r="R170" s="32"/>
      <c r="S170" s="32"/>
      <c r="T170" s="32"/>
      <c r="U170" s="32"/>
      <c r="V170" s="32"/>
      <c r="W170" s="32"/>
      <c r="X170" s="32"/>
    </row>
    <row r="171" spans="1:24" s="1" customFormat="1" ht="88.5" customHeight="1" x14ac:dyDescent="0.25">
      <c r="A171" s="10" t="s">
        <v>24</v>
      </c>
      <c r="B171" s="11" t="s">
        <v>2</v>
      </c>
      <c r="C171" s="47">
        <f>SUM(C172:C179)</f>
        <v>0</v>
      </c>
      <c r="D171" s="47">
        <f t="shared" ref="D171:L171" si="54">SUM(D172:D179)</f>
        <v>0</v>
      </c>
      <c r="E171" s="47">
        <f t="shared" si="54"/>
        <v>0</v>
      </c>
      <c r="F171" s="47">
        <f t="shared" si="54"/>
        <v>0</v>
      </c>
      <c r="G171" s="47">
        <f t="shared" si="54"/>
        <v>0</v>
      </c>
      <c r="H171" s="47">
        <f t="shared" si="54"/>
        <v>0</v>
      </c>
      <c r="I171" s="47">
        <f t="shared" si="54"/>
        <v>0</v>
      </c>
      <c r="J171" s="47">
        <f t="shared" si="54"/>
        <v>0</v>
      </c>
      <c r="K171" s="47">
        <f t="shared" si="54"/>
        <v>0</v>
      </c>
      <c r="L171" s="47">
        <f t="shared" si="54"/>
        <v>0</v>
      </c>
      <c r="M171" s="32"/>
      <c r="N171" s="32"/>
      <c r="O171" s="32"/>
      <c r="P171" s="32"/>
      <c r="Q171" s="32"/>
      <c r="R171" s="32"/>
      <c r="S171" s="32"/>
      <c r="T171" s="32"/>
      <c r="U171" s="32"/>
      <c r="V171" s="32"/>
      <c r="W171" s="32"/>
      <c r="X171" s="32"/>
    </row>
    <row r="172" spans="1:24" s="1" customFormat="1" ht="36" hidden="1" customHeight="1" x14ac:dyDescent="0.25">
      <c r="A172" s="4">
        <v>1</v>
      </c>
      <c r="B172" s="5" t="s">
        <v>34</v>
      </c>
      <c r="C172" s="48"/>
      <c r="D172" s="48"/>
      <c r="E172" s="48"/>
      <c r="F172" s="48"/>
      <c r="G172" s="48"/>
      <c r="H172" s="48"/>
      <c r="I172" s="48"/>
      <c r="J172" s="48"/>
      <c r="K172" s="48"/>
      <c r="L172" s="48"/>
      <c r="M172" s="32"/>
      <c r="N172" s="32"/>
      <c r="O172" s="32"/>
      <c r="P172" s="32"/>
      <c r="Q172" s="32"/>
      <c r="R172" s="32"/>
      <c r="S172" s="32"/>
      <c r="T172" s="32"/>
      <c r="U172" s="32"/>
      <c r="V172" s="32"/>
      <c r="W172" s="32"/>
      <c r="X172" s="32"/>
    </row>
    <row r="173" spans="1:24" s="1" customFormat="1" ht="36" hidden="1" customHeight="1" x14ac:dyDescent="0.25">
      <c r="A173" s="4">
        <v>2</v>
      </c>
      <c r="B173" s="5" t="s">
        <v>35</v>
      </c>
      <c r="C173" s="48"/>
      <c r="D173" s="48"/>
      <c r="E173" s="48"/>
      <c r="F173" s="48"/>
      <c r="G173" s="48"/>
      <c r="H173" s="48"/>
      <c r="I173" s="48"/>
      <c r="J173" s="48"/>
      <c r="K173" s="48"/>
      <c r="L173" s="48"/>
      <c r="M173" s="32"/>
      <c r="N173" s="32"/>
      <c r="O173" s="32"/>
      <c r="P173" s="32"/>
      <c r="Q173" s="32"/>
      <c r="R173" s="32"/>
      <c r="S173" s="32"/>
      <c r="T173" s="32"/>
      <c r="U173" s="32"/>
      <c r="V173" s="32"/>
      <c r="W173" s="32"/>
      <c r="X173" s="32"/>
    </row>
    <row r="174" spans="1:24" s="1" customFormat="1" ht="36" hidden="1" customHeight="1" x14ac:dyDescent="0.25">
      <c r="A174" s="4">
        <v>3</v>
      </c>
      <c r="B174" s="5" t="s">
        <v>36</v>
      </c>
      <c r="C174" s="48"/>
      <c r="D174" s="48"/>
      <c r="E174" s="48"/>
      <c r="F174" s="48"/>
      <c r="G174" s="48"/>
      <c r="H174" s="48"/>
      <c r="I174" s="48"/>
      <c r="J174" s="48"/>
      <c r="K174" s="48"/>
      <c r="L174" s="49"/>
      <c r="M174" s="32"/>
      <c r="N174" s="32"/>
      <c r="O174" s="32"/>
      <c r="P174" s="32"/>
      <c r="Q174" s="32"/>
      <c r="R174" s="32"/>
      <c r="S174" s="32"/>
      <c r="T174" s="32"/>
      <c r="U174" s="32"/>
      <c r="V174" s="32"/>
      <c r="W174" s="32"/>
      <c r="X174" s="32"/>
    </row>
    <row r="175" spans="1:24" s="1" customFormat="1" ht="36" hidden="1" customHeight="1" x14ac:dyDescent="0.25">
      <c r="A175" s="4">
        <v>4</v>
      </c>
      <c r="B175" s="5" t="s">
        <v>37</v>
      </c>
      <c r="C175" s="48"/>
      <c r="D175" s="48"/>
      <c r="E175" s="48"/>
      <c r="F175" s="48"/>
      <c r="G175" s="48"/>
      <c r="H175" s="48"/>
      <c r="I175" s="48"/>
      <c r="J175" s="48"/>
      <c r="K175" s="48"/>
      <c r="L175" s="48"/>
      <c r="M175" s="32"/>
      <c r="N175" s="32"/>
      <c r="O175" s="32"/>
      <c r="P175" s="32"/>
      <c r="Q175" s="32"/>
      <c r="R175" s="32"/>
      <c r="S175" s="32"/>
      <c r="T175" s="32"/>
      <c r="U175" s="32"/>
      <c r="V175" s="32"/>
      <c r="W175" s="32"/>
      <c r="X175" s="32"/>
    </row>
    <row r="176" spans="1:24" s="1" customFormat="1" ht="36" hidden="1" customHeight="1" x14ac:dyDescent="0.25">
      <c r="A176" s="4">
        <v>5</v>
      </c>
      <c r="B176" s="5" t="s">
        <v>38</v>
      </c>
      <c r="C176" s="49"/>
      <c r="D176" s="49"/>
      <c r="E176" s="49"/>
      <c r="F176" s="49"/>
      <c r="G176" s="49"/>
      <c r="H176" s="49"/>
      <c r="I176" s="49"/>
      <c r="J176" s="49"/>
      <c r="K176" s="49"/>
      <c r="L176" s="49"/>
      <c r="M176" s="32"/>
      <c r="N176" s="32"/>
      <c r="O176" s="32"/>
      <c r="P176" s="32"/>
      <c r="Q176" s="32"/>
      <c r="R176" s="32"/>
      <c r="S176" s="32"/>
      <c r="T176" s="32"/>
      <c r="U176" s="32"/>
      <c r="V176" s="32"/>
      <c r="W176" s="32"/>
      <c r="X176" s="32"/>
    </row>
    <row r="177" spans="1:24" s="1" customFormat="1" ht="36" hidden="1" customHeight="1" x14ac:dyDescent="0.25">
      <c r="A177" s="4">
        <v>6</v>
      </c>
      <c r="B177" s="5" t="s">
        <v>39</v>
      </c>
      <c r="C177" s="48"/>
      <c r="D177" s="48"/>
      <c r="E177" s="48"/>
      <c r="F177" s="48"/>
      <c r="G177" s="48"/>
      <c r="H177" s="48"/>
      <c r="I177" s="48"/>
      <c r="J177" s="48"/>
      <c r="K177" s="48"/>
      <c r="L177" s="48"/>
      <c r="M177" s="32"/>
      <c r="N177" s="32"/>
      <c r="O177" s="32"/>
      <c r="P177" s="32"/>
      <c r="Q177" s="32"/>
      <c r="R177" s="32"/>
      <c r="S177" s="32"/>
      <c r="T177" s="32"/>
      <c r="U177" s="32"/>
      <c r="V177" s="32"/>
      <c r="W177" s="32"/>
      <c r="X177" s="32"/>
    </row>
    <row r="178" spans="1:24" s="1" customFormat="1" ht="36" hidden="1" customHeight="1" x14ac:dyDescent="0.25">
      <c r="A178" s="4">
        <v>7</v>
      </c>
      <c r="B178" s="5" t="s">
        <v>40</v>
      </c>
      <c r="C178" s="48"/>
      <c r="D178" s="48"/>
      <c r="E178" s="48"/>
      <c r="F178" s="48"/>
      <c r="G178" s="48"/>
      <c r="H178" s="48"/>
      <c r="I178" s="48"/>
      <c r="J178" s="48"/>
      <c r="K178" s="48"/>
      <c r="L178" s="48"/>
      <c r="M178" s="32"/>
      <c r="N178" s="32"/>
      <c r="O178" s="32"/>
      <c r="P178" s="32"/>
      <c r="Q178" s="32"/>
      <c r="R178" s="32"/>
      <c r="S178" s="32"/>
      <c r="T178" s="32"/>
      <c r="U178" s="32"/>
      <c r="V178" s="32"/>
      <c r="W178" s="32"/>
      <c r="X178" s="32"/>
    </row>
    <row r="179" spans="1:24" s="1" customFormat="1" ht="36" hidden="1" customHeight="1" x14ac:dyDescent="0.25">
      <c r="A179" s="12">
        <v>8</v>
      </c>
      <c r="B179" s="13" t="s">
        <v>41</v>
      </c>
      <c r="C179" s="50"/>
      <c r="D179" s="50"/>
      <c r="E179" s="50"/>
      <c r="F179" s="50"/>
      <c r="G179" s="50"/>
      <c r="H179" s="50"/>
      <c r="I179" s="50"/>
      <c r="J179" s="50"/>
      <c r="K179" s="50"/>
      <c r="L179" s="50"/>
      <c r="M179" s="32"/>
      <c r="N179" s="32"/>
      <c r="O179" s="32"/>
      <c r="P179" s="32"/>
      <c r="Q179" s="32"/>
      <c r="R179" s="32"/>
      <c r="S179" s="32"/>
      <c r="T179" s="32"/>
      <c r="U179" s="32"/>
      <c r="V179" s="32"/>
      <c r="W179" s="32"/>
      <c r="X179" s="32"/>
    </row>
    <row r="181" spans="1:24" x14ac:dyDescent="0.25">
      <c r="B181" s="129" t="s">
        <v>16</v>
      </c>
      <c r="C181" s="129"/>
      <c r="D181" s="129"/>
      <c r="E181" s="129"/>
      <c r="F181" s="129"/>
      <c r="G181" s="129"/>
      <c r="H181" s="129"/>
      <c r="I181" s="129"/>
      <c r="J181" s="129"/>
      <c r="K181" s="129"/>
      <c r="L181" s="129"/>
    </row>
    <row r="182" spans="1:24" x14ac:dyDescent="0.25">
      <c r="B182" s="51"/>
    </row>
  </sheetData>
  <mergeCells count="13">
    <mergeCell ref="K1:L1"/>
    <mergeCell ref="O2:Z2"/>
    <mergeCell ref="B181:L181"/>
    <mergeCell ref="C5:G5"/>
    <mergeCell ref="H5:L5"/>
    <mergeCell ref="A2:L2"/>
    <mergeCell ref="A3:L3"/>
    <mergeCell ref="A5:A6"/>
    <mergeCell ref="B5:B6"/>
    <mergeCell ref="M12:P12"/>
    <mergeCell ref="M16:P16"/>
    <mergeCell ref="M65:T65"/>
    <mergeCell ref="M8:X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0"/>
  <sheetViews>
    <sheetView zoomScale="80" zoomScaleNormal="80" workbookViewId="0">
      <selection activeCell="D12" sqref="D12"/>
    </sheetView>
  </sheetViews>
  <sheetFormatPr defaultRowHeight="15.75" x14ac:dyDescent="0.25"/>
  <cols>
    <col min="1" max="1" width="7.875" style="2" customWidth="1"/>
    <col min="2" max="2" width="44.75" style="2" customWidth="1"/>
    <col min="3" max="3" width="13.5" style="2" customWidth="1"/>
    <col min="4" max="4" width="12.625" style="2" customWidth="1"/>
    <col min="5" max="5" width="9.25" style="2" customWidth="1"/>
    <col min="6" max="6" width="14.625" style="2" customWidth="1"/>
    <col min="7" max="7" width="12.25" style="2" customWidth="1"/>
    <col min="8" max="8" width="12.5" style="2" customWidth="1"/>
    <col min="9" max="9" width="16.25" style="2" customWidth="1"/>
    <col min="10" max="10" width="12" style="2" customWidth="1"/>
    <col min="11" max="11" width="10.375" style="2" customWidth="1"/>
    <col min="12" max="12" width="10.25" style="2" bestFit="1" customWidth="1"/>
    <col min="13" max="16384" width="9" style="2"/>
  </cols>
  <sheetData>
    <row r="1" spans="1:26" x14ac:dyDescent="0.25">
      <c r="A1" s="21"/>
      <c r="B1" s="21"/>
      <c r="C1" s="21"/>
      <c r="D1" s="21"/>
      <c r="E1" s="21"/>
      <c r="F1" s="21"/>
      <c r="G1" s="21"/>
      <c r="H1" s="21"/>
      <c r="I1" s="21"/>
      <c r="J1" s="21"/>
      <c r="K1" s="135" t="s">
        <v>32</v>
      </c>
      <c r="L1" s="135"/>
      <c r="M1" s="21"/>
      <c r="N1" s="21"/>
      <c r="O1" s="21"/>
      <c r="P1" s="21"/>
      <c r="Q1" s="21"/>
      <c r="R1" s="21"/>
      <c r="S1" s="21"/>
      <c r="T1" s="21"/>
      <c r="U1" s="21"/>
      <c r="V1" s="21"/>
      <c r="W1" s="21"/>
      <c r="X1" s="21"/>
      <c r="Y1" s="21"/>
      <c r="Z1" s="21"/>
    </row>
    <row r="2" spans="1:26" ht="45.75" customHeight="1" x14ac:dyDescent="0.25">
      <c r="A2" s="136" t="s">
        <v>56</v>
      </c>
      <c r="B2" s="136"/>
      <c r="C2" s="136"/>
      <c r="D2" s="136"/>
      <c r="E2" s="136"/>
      <c r="F2" s="136"/>
      <c r="G2" s="136"/>
      <c r="H2" s="136"/>
      <c r="I2" s="136"/>
      <c r="J2" s="136"/>
      <c r="K2" s="136"/>
      <c r="L2" s="136"/>
      <c r="M2" s="21"/>
      <c r="N2" s="21"/>
      <c r="O2" s="136"/>
      <c r="P2" s="136"/>
      <c r="Q2" s="136"/>
      <c r="R2" s="136"/>
      <c r="S2" s="136"/>
      <c r="T2" s="136"/>
      <c r="U2" s="136"/>
      <c r="V2" s="136"/>
      <c r="W2" s="136"/>
      <c r="X2" s="136"/>
      <c r="Y2" s="136"/>
      <c r="Z2" s="136"/>
    </row>
    <row r="3" spans="1:26" ht="18" customHeight="1" x14ac:dyDescent="0.25">
      <c r="A3" s="138" t="str">
        <f>'B01 CT DTTSMN'!A3:L3</f>
        <v>(Kèm theo Tờ trình             /TTr-UBND ngày      tháng 9 năm 2023 của UBND tỉnh)</v>
      </c>
      <c r="B3" s="138"/>
      <c r="C3" s="138"/>
      <c r="D3" s="138"/>
      <c r="E3" s="138"/>
      <c r="F3" s="138"/>
      <c r="G3" s="138"/>
      <c r="H3" s="138"/>
      <c r="I3" s="138"/>
      <c r="J3" s="138"/>
      <c r="K3" s="138"/>
      <c r="L3" s="138"/>
      <c r="M3" s="21"/>
      <c r="N3" s="21"/>
      <c r="O3" s="21"/>
      <c r="P3" s="21"/>
      <c r="Q3" s="21"/>
      <c r="R3" s="21"/>
      <c r="S3" s="21"/>
      <c r="T3" s="21"/>
      <c r="U3" s="21"/>
      <c r="V3" s="21"/>
      <c r="W3" s="21"/>
      <c r="X3" s="21"/>
      <c r="Y3" s="21"/>
      <c r="Z3" s="21"/>
    </row>
    <row r="4" spans="1:26" ht="22.5" customHeight="1" x14ac:dyDescent="0.25">
      <c r="A4" s="21"/>
      <c r="B4" s="21"/>
      <c r="C4" s="21"/>
      <c r="D4" s="21"/>
      <c r="E4" s="21"/>
      <c r="F4" s="21"/>
      <c r="G4" s="21"/>
      <c r="H4" s="21"/>
      <c r="I4" s="21"/>
      <c r="J4" s="21"/>
      <c r="K4" s="21"/>
      <c r="L4" s="21"/>
      <c r="M4" s="21"/>
      <c r="N4" s="21"/>
      <c r="O4" s="21"/>
      <c r="P4" s="21"/>
      <c r="Q4" s="21"/>
      <c r="R4" s="21"/>
      <c r="S4" s="21"/>
      <c r="T4" s="21"/>
      <c r="U4" s="21"/>
      <c r="V4" s="21"/>
      <c r="W4" s="21"/>
      <c r="X4" s="21"/>
      <c r="Y4" s="21"/>
      <c r="Z4" s="21"/>
    </row>
    <row r="5" spans="1:26" ht="25.5" customHeight="1" x14ac:dyDescent="0.25">
      <c r="A5" s="132" t="s">
        <v>0</v>
      </c>
      <c r="B5" s="132" t="s">
        <v>9</v>
      </c>
      <c r="C5" s="130" t="s">
        <v>3</v>
      </c>
      <c r="D5" s="130"/>
      <c r="E5" s="130"/>
      <c r="F5" s="130"/>
      <c r="G5" s="130"/>
      <c r="H5" s="130" t="s">
        <v>7</v>
      </c>
      <c r="I5" s="130"/>
      <c r="J5" s="130"/>
      <c r="K5" s="130"/>
      <c r="L5" s="130"/>
      <c r="M5" s="21"/>
      <c r="N5" s="21"/>
      <c r="O5" s="21"/>
      <c r="P5" s="21"/>
      <c r="Q5" s="21"/>
      <c r="R5" s="21"/>
      <c r="S5" s="21"/>
      <c r="T5" s="21"/>
      <c r="U5" s="21"/>
      <c r="V5" s="21"/>
      <c r="W5" s="21"/>
      <c r="X5" s="21"/>
      <c r="Y5" s="21"/>
      <c r="Z5" s="21"/>
    </row>
    <row r="6" spans="1:26" ht="91.5" customHeight="1" x14ac:dyDescent="0.25">
      <c r="A6" s="132"/>
      <c r="B6" s="132"/>
      <c r="C6" s="27" t="s">
        <v>8</v>
      </c>
      <c r="D6" s="27" t="s">
        <v>4</v>
      </c>
      <c r="E6" s="27" t="s">
        <v>5</v>
      </c>
      <c r="F6" s="27" t="s">
        <v>10</v>
      </c>
      <c r="G6" s="27" t="s">
        <v>6</v>
      </c>
      <c r="H6" s="27" t="s">
        <v>7</v>
      </c>
      <c r="I6" s="27" t="s">
        <v>4</v>
      </c>
      <c r="J6" s="27" t="s">
        <v>5</v>
      </c>
      <c r="K6" s="27" t="s">
        <v>11</v>
      </c>
      <c r="L6" s="27" t="s">
        <v>6</v>
      </c>
      <c r="M6" s="28"/>
      <c r="N6" s="21"/>
      <c r="O6" s="21"/>
      <c r="P6" s="21"/>
      <c r="Q6" s="21"/>
      <c r="R6" s="21"/>
      <c r="S6" s="21"/>
      <c r="T6" s="21"/>
      <c r="U6" s="21"/>
      <c r="V6" s="21"/>
      <c r="W6" s="21"/>
      <c r="X6" s="21"/>
      <c r="Y6" s="21"/>
      <c r="Z6" s="21"/>
    </row>
    <row r="7" spans="1:26" s="3" customFormat="1" ht="29.25" customHeight="1" x14ac:dyDescent="0.25">
      <c r="A7" s="27" t="s">
        <v>17</v>
      </c>
      <c r="B7" s="29" t="s">
        <v>13</v>
      </c>
      <c r="C7" s="30">
        <f>C8+C17+C37+C47+C57</f>
        <v>158487.67668</v>
      </c>
      <c r="D7" s="30">
        <f t="shared" ref="D7:L7" si="0">D8+D17+D37+D47+D57</f>
        <v>151485.97</v>
      </c>
      <c r="E7" s="30">
        <f t="shared" si="0"/>
        <v>5066.6400000000003</v>
      </c>
      <c r="F7" s="30">
        <f t="shared" si="0"/>
        <v>48.199999999999996</v>
      </c>
      <c r="G7" s="30">
        <f t="shared" si="0"/>
        <v>1886.8666800000001</v>
      </c>
      <c r="H7" s="30">
        <f t="shared" si="0"/>
        <v>45267.856705999999</v>
      </c>
      <c r="I7" s="30">
        <f t="shared" si="0"/>
        <v>39322.802025999998</v>
      </c>
      <c r="J7" s="30">
        <f t="shared" si="0"/>
        <v>4261.3</v>
      </c>
      <c r="K7" s="30">
        <f t="shared" si="0"/>
        <v>48.199999999999996</v>
      </c>
      <c r="L7" s="30">
        <f t="shared" si="0"/>
        <v>1635.5546800000002</v>
      </c>
      <c r="M7" s="31"/>
      <c r="N7" s="32"/>
      <c r="O7" s="32"/>
      <c r="P7" s="32"/>
      <c r="Q7" s="32"/>
      <c r="R7" s="32"/>
      <c r="S7" s="32"/>
      <c r="T7" s="32"/>
      <c r="U7" s="32"/>
      <c r="V7" s="32"/>
      <c r="W7" s="32"/>
      <c r="X7" s="32"/>
      <c r="Y7" s="32"/>
      <c r="Z7" s="32"/>
    </row>
    <row r="8" spans="1:26" s="3" customFormat="1" ht="29.25" customHeight="1" x14ac:dyDescent="0.25">
      <c r="A8" s="15" t="s">
        <v>12</v>
      </c>
      <c r="B8" s="16" t="s">
        <v>23</v>
      </c>
      <c r="C8" s="52">
        <f>SUM(C9:C16)</f>
        <v>138608</v>
      </c>
      <c r="D8" s="52">
        <f t="shared" ref="D8:L8" si="1">SUM(D9:D16)</f>
        <v>134567</v>
      </c>
      <c r="E8" s="52">
        <f t="shared" si="1"/>
        <v>4041</v>
      </c>
      <c r="F8" s="52">
        <f t="shared" si="1"/>
        <v>0</v>
      </c>
      <c r="G8" s="52">
        <f t="shared" si="1"/>
        <v>0</v>
      </c>
      <c r="H8" s="52">
        <f t="shared" si="1"/>
        <v>33501.240000000005</v>
      </c>
      <c r="I8" s="52">
        <f t="shared" si="1"/>
        <v>29983.24</v>
      </c>
      <c r="J8" s="52">
        <f t="shared" si="1"/>
        <v>3518</v>
      </c>
      <c r="K8" s="52">
        <f t="shared" si="1"/>
        <v>0</v>
      </c>
      <c r="L8" s="52">
        <f t="shared" si="1"/>
        <v>0</v>
      </c>
      <c r="M8" s="31"/>
      <c r="N8" s="32"/>
      <c r="O8" s="32"/>
      <c r="P8" s="32"/>
      <c r="Q8" s="32"/>
      <c r="R8" s="32"/>
      <c r="S8" s="32"/>
      <c r="T8" s="32"/>
      <c r="U8" s="32"/>
      <c r="V8" s="32"/>
      <c r="W8" s="32"/>
      <c r="X8" s="32"/>
      <c r="Y8" s="32"/>
      <c r="Z8" s="32"/>
    </row>
    <row r="9" spans="1:26" s="3" customFormat="1" ht="32.25" customHeight="1" x14ac:dyDescent="0.25">
      <c r="A9" s="4">
        <v>1</v>
      </c>
      <c r="B9" s="5" t="s">
        <v>34</v>
      </c>
      <c r="C9" s="53">
        <f>D9+E9+F9+G9</f>
        <v>0</v>
      </c>
      <c r="D9" s="6"/>
      <c r="E9" s="6"/>
      <c r="F9" s="6"/>
      <c r="G9" s="6"/>
      <c r="H9" s="53">
        <f>I9+J9+K9+L9</f>
        <v>0</v>
      </c>
      <c r="I9" s="6"/>
      <c r="J9" s="6"/>
      <c r="K9" s="6"/>
      <c r="L9" s="6"/>
      <c r="M9" s="31"/>
      <c r="N9" s="32"/>
      <c r="O9" s="32"/>
      <c r="P9" s="32"/>
      <c r="Q9" s="32"/>
      <c r="R9" s="32"/>
      <c r="S9" s="32"/>
      <c r="T9" s="32"/>
      <c r="U9" s="32"/>
      <c r="V9" s="32"/>
      <c r="W9" s="32"/>
      <c r="X9" s="32"/>
      <c r="Y9" s="32"/>
      <c r="Z9" s="32"/>
    </row>
    <row r="10" spans="1:26" s="3" customFormat="1" ht="32.25" customHeight="1" x14ac:dyDescent="0.25">
      <c r="A10" s="4">
        <v>2</v>
      </c>
      <c r="B10" s="5" t="s">
        <v>35</v>
      </c>
      <c r="C10" s="53">
        <f t="shared" ref="C10:C16" si="2">D10+E10+F10+G10</f>
        <v>67538</v>
      </c>
      <c r="D10" s="19">
        <v>65571</v>
      </c>
      <c r="E10" s="19">
        <v>1967</v>
      </c>
      <c r="F10" s="19"/>
      <c r="G10" s="19"/>
      <c r="H10" s="19">
        <f t="shared" ref="H10:H16" si="3">I10+J10+K10+L10</f>
        <v>30683.24</v>
      </c>
      <c r="I10" s="19">
        <v>28719.24</v>
      </c>
      <c r="J10" s="19">
        <v>1964</v>
      </c>
      <c r="K10" s="19"/>
      <c r="L10" s="19"/>
      <c r="M10" s="31"/>
      <c r="N10" s="32"/>
      <c r="O10" s="32"/>
      <c r="P10" s="32"/>
      <c r="Q10" s="32"/>
      <c r="R10" s="32"/>
      <c r="S10" s="32"/>
      <c r="T10" s="32"/>
      <c r="U10" s="32"/>
      <c r="V10" s="32"/>
      <c r="W10" s="32"/>
      <c r="X10" s="32"/>
      <c r="Y10" s="32"/>
      <c r="Z10" s="32"/>
    </row>
    <row r="11" spans="1:26" s="14" customFormat="1" ht="32.25" customHeight="1" x14ac:dyDescent="0.25">
      <c r="A11" s="4">
        <v>3</v>
      </c>
      <c r="B11" s="5" t="s">
        <v>36</v>
      </c>
      <c r="C11" s="53">
        <f t="shared" si="2"/>
        <v>70718</v>
      </c>
      <c r="D11" s="19">
        <v>68658</v>
      </c>
      <c r="E11" s="19">
        <v>2060</v>
      </c>
      <c r="F11" s="19"/>
      <c r="G11" s="19"/>
      <c r="H11" s="19">
        <f t="shared" si="3"/>
        <v>2818</v>
      </c>
      <c r="I11" s="19">
        <v>1264</v>
      </c>
      <c r="J11" s="19">
        <v>1554</v>
      </c>
      <c r="K11" s="19"/>
      <c r="L11" s="19"/>
      <c r="M11" s="31"/>
      <c r="N11" s="32"/>
      <c r="O11" s="32"/>
      <c r="P11" s="32"/>
      <c r="Q11" s="32"/>
      <c r="R11" s="32"/>
      <c r="S11" s="32"/>
      <c r="T11" s="32"/>
      <c r="U11" s="32"/>
      <c r="V11" s="32"/>
      <c r="W11" s="32"/>
      <c r="X11" s="32"/>
      <c r="Y11" s="32"/>
      <c r="Z11" s="32"/>
    </row>
    <row r="12" spans="1:26" s="32" customFormat="1" ht="32.25" customHeight="1" x14ac:dyDescent="0.25">
      <c r="A12" s="4">
        <v>4</v>
      </c>
      <c r="B12" s="5" t="s">
        <v>37</v>
      </c>
      <c r="C12" s="53">
        <f t="shared" si="2"/>
        <v>121</v>
      </c>
      <c r="D12" s="19">
        <v>117</v>
      </c>
      <c r="E12" s="19">
        <v>4</v>
      </c>
      <c r="F12" s="19"/>
      <c r="G12" s="19"/>
      <c r="H12" s="19">
        <f t="shared" si="3"/>
        <v>0</v>
      </c>
      <c r="I12" s="19"/>
      <c r="J12" s="19"/>
      <c r="K12" s="19"/>
      <c r="L12" s="19"/>
      <c r="M12" s="133"/>
      <c r="N12" s="134"/>
      <c r="O12" s="134"/>
      <c r="P12" s="134"/>
    </row>
    <row r="13" spans="1:26" s="3" customFormat="1" ht="32.25" customHeight="1" x14ac:dyDescent="0.25">
      <c r="A13" s="4">
        <v>5</v>
      </c>
      <c r="B13" s="5" t="s">
        <v>38</v>
      </c>
      <c r="C13" s="53">
        <f t="shared" si="2"/>
        <v>89</v>
      </c>
      <c r="D13" s="19">
        <f>'[1]B02 CT GNBV'!$D$8</f>
        <v>83</v>
      </c>
      <c r="E13" s="19">
        <f>'[1]B02 CT GNBV'!$E$8</f>
        <v>6</v>
      </c>
      <c r="F13" s="19"/>
      <c r="G13" s="19"/>
      <c r="H13" s="53">
        <f t="shared" si="3"/>
        <v>0</v>
      </c>
      <c r="I13" s="19"/>
      <c r="J13" s="19"/>
      <c r="K13" s="19"/>
      <c r="L13" s="19"/>
      <c r="M13" s="31"/>
      <c r="N13" s="32"/>
      <c r="O13" s="32"/>
      <c r="P13" s="32"/>
      <c r="Q13" s="32"/>
      <c r="R13" s="32"/>
      <c r="S13" s="32"/>
      <c r="T13" s="32"/>
      <c r="U13" s="32"/>
      <c r="V13" s="32"/>
      <c r="W13" s="32"/>
      <c r="X13" s="32"/>
      <c r="Y13" s="32"/>
      <c r="Z13" s="32"/>
    </row>
    <row r="14" spans="1:26" s="3" customFormat="1" ht="32.25" customHeight="1" x14ac:dyDescent="0.25">
      <c r="A14" s="4">
        <v>6</v>
      </c>
      <c r="B14" s="5" t="s">
        <v>39</v>
      </c>
      <c r="C14" s="53">
        <f t="shared" si="2"/>
        <v>78</v>
      </c>
      <c r="D14" s="19">
        <v>76</v>
      </c>
      <c r="E14" s="19">
        <v>2</v>
      </c>
      <c r="F14" s="44"/>
      <c r="G14" s="44"/>
      <c r="H14" s="53">
        <f t="shared" si="3"/>
        <v>0</v>
      </c>
      <c r="I14" s="59">
        <v>0</v>
      </c>
      <c r="J14" s="59">
        <v>0</v>
      </c>
      <c r="K14" s="44"/>
      <c r="L14" s="44"/>
      <c r="M14" s="31"/>
      <c r="N14" s="32"/>
      <c r="O14" s="32"/>
      <c r="P14" s="32"/>
      <c r="Q14" s="32"/>
      <c r="R14" s="32"/>
      <c r="S14" s="32"/>
      <c r="T14" s="32"/>
      <c r="U14" s="32"/>
      <c r="V14" s="32"/>
      <c r="W14" s="32"/>
      <c r="X14" s="32"/>
      <c r="Y14" s="32"/>
      <c r="Z14" s="32"/>
    </row>
    <row r="15" spans="1:26" s="3" customFormat="1" ht="32.25" customHeight="1" x14ac:dyDescent="0.25">
      <c r="A15" s="4">
        <v>7</v>
      </c>
      <c r="B15" s="5" t="s">
        <v>40</v>
      </c>
      <c r="C15" s="53">
        <f t="shared" si="2"/>
        <v>0</v>
      </c>
      <c r="D15" s="44"/>
      <c r="E15" s="44"/>
      <c r="F15" s="44"/>
      <c r="G15" s="44"/>
      <c r="H15" s="53">
        <f t="shared" si="3"/>
        <v>0</v>
      </c>
      <c r="I15" s="44"/>
      <c r="J15" s="44"/>
      <c r="K15" s="44"/>
      <c r="L15" s="44"/>
      <c r="M15" s="31"/>
      <c r="N15" s="32"/>
      <c r="O15" s="32"/>
      <c r="P15" s="32"/>
      <c r="Q15" s="32"/>
      <c r="R15" s="32"/>
      <c r="S15" s="32"/>
      <c r="T15" s="32"/>
      <c r="U15" s="32"/>
      <c r="V15" s="32"/>
      <c r="W15" s="32"/>
      <c r="X15" s="32"/>
      <c r="Y15" s="32"/>
      <c r="Z15" s="32"/>
    </row>
    <row r="16" spans="1:26" s="3" customFormat="1" ht="32.25" customHeight="1" x14ac:dyDescent="0.25">
      <c r="A16" s="4">
        <v>8</v>
      </c>
      <c r="B16" s="5" t="s">
        <v>41</v>
      </c>
      <c r="C16" s="53">
        <f t="shared" si="2"/>
        <v>64</v>
      </c>
      <c r="D16" s="19">
        <v>62</v>
      </c>
      <c r="E16" s="19">
        <v>2</v>
      </c>
      <c r="F16" s="19"/>
      <c r="G16" s="19"/>
      <c r="H16" s="53">
        <f t="shared" si="3"/>
        <v>0</v>
      </c>
      <c r="I16" s="19"/>
      <c r="J16" s="19"/>
      <c r="K16" s="19"/>
      <c r="L16" s="19"/>
      <c r="M16" s="133"/>
      <c r="N16" s="134"/>
      <c r="O16" s="134"/>
      <c r="P16" s="134"/>
      <c r="Q16" s="32"/>
      <c r="R16" s="32"/>
      <c r="S16" s="32"/>
      <c r="T16" s="32"/>
      <c r="U16" s="32"/>
      <c r="V16" s="32"/>
      <c r="W16" s="32"/>
      <c r="X16" s="32"/>
      <c r="Y16" s="32"/>
      <c r="Z16" s="32"/>
    </row>
    <row r="17" spans="1:26" s="3" customFormat="1" ht="32.25" customHeight="1" x14ac:dyDescent="0.25">
      <c r="A17" s="8" t="s">
        <v>15</v>
      </c>
      <c r="B17" s="9" t="s">
        <v>1</v>
      </c>
      <c r="C17" s="35">
        <f>C18+C28</f>
        <v>11940.17668</v>
      </c>
      <c r="D17" s="35">
        <f t="shared" ref="D17:L17" si="4">D18+D28</f>
        <v>9218.9700000000012</v>
      </c>
      <c r="E17" s="35">
        <f t="shared" si="4"/>
        <v>786.14</v>
      </c>
      <c r="F17" s="35">
        <f t="shared" si="4"/>
        <v>48.199999999999996</v>
      </c>
      <c r="G17" s="35">
        <f t="shared" si="4"/>
        <v>1886.8666800000001</v>
      </c>
      <c r="H17" s="35">
        <f t="shared" si="4"/>
        <v>6884.8566800000008</v>
      </c>
      <c r="I17" s="35">
        <f t="shared" si="4"/>
        <v>4577.3020000000006</v>
      </c>
      <c r="J17" s="35">
        <f t="shared" si="4"/>
        <v>623.79999999999995</v>
      </c>
      <c r="K17" s="35">
        <f t="shared" si="4"/>
        <v>48.199999999999996</v>
      </c>
      <c r="L17" s="35">
        <f t="shared" si="4"/>
        <v>1635.5546800000002</v>
      </c>
      <c r="M17" s="32"/>
      <c r="N17" s="32"/>
      <c r="O17" s="32"/>
      <c r="P17" s="32"/>
      <c r="Q17" s="32"/>
      <c r="R17" s="32"/>
      <c r="S17" s="32"/>
      <c r="T17" s="32"/>
      <c r="U17" s="32"/>
      <c r="V17" s="32"/>
      <c r="W17" s="32"/>
      <c r="X17" s="32"/>
      <c r="Y17" s="32"/>
      <c r="Z17" s="32"/>
    </row>
    <row r="18" spans="1:26" ht="32.25" customHeight="1" x14ac:dyDescent="0.25">
      <c r="A18" s="8" t="s">
        <v>42</v>
      </c>
      <c r="B18" s="9" t="s">
        <v>18</v>
      </c>
      <c r="C18" s="35">
        <f>SUM(C20:C27)</f>
        <v>680</v>
      </c>
      <c r="D18" s="35">
        <f t="shared" ref="D18:L18" si="5">SUM(D20:D27)</f>
        <v>528</v>
      </c>
      <c r="E18" s="35">
        <f t="shared" si="5"/>
        <v>16</v>
      </c>
      <c r="F18" s="35">
        <f t="shared" si="5"/>
        <v>0</v>
      </c>
      <c r="G18" s="35">
        <f t="shared" si="5"/>
        <v>136</v>
      </c>
      <c r="H18" s="35">
        <f t="shared" si="5"/>
        <v>650.27600000000007</v>
      </c>
      <c r="I18" s="35">
        <f t="shared" si="5"/>
        <v>498.27600000000001</v>
      </c>
      <c r="J18" s="35">
        <f t="shared" si="5"/>
        <v>16</v>
      </c>
      <c r="K18" s="35">
        <f t="shared" si="5"/>
        <v>0</v>
      </c>
      <c r="L18" s="35">
        <f t="shared" si="5"/>
        <v>136</v>
      </c>
      <c r="M18" s="21"/>
      <c r="N18" s="21"/>
      <c r="O18" s="21"/>
      <c r="P18" s="21"/>
      <c r="Q18" s="21"/>
      <c r="R18" s="21"/>
      <c r="S18" s="21"/>
      <c r="T18" s="21"/>
      <c r="U18" s="21"/>
      <c r="V18" s="21"/>
      <c r="W18" s="21"/>
      <c r="X18" s="21"/>
      <c r="Y18" s="21"/>
      <c r="Z18" s="21"/>
    </row>
    <row r="19" spans="1:26" ht="30" customHeight="1" x14ac:dyDescent="0.25">
      <c r="A19" s="4">
        <v>1</v>
      </c>
      <c r="B19" s="5" t="s">
        <v>34</v>
      </c>
      <c r="C19" s="26">
        <f>D19+E19+F19+G19</f>
        <v>0</v>
      </c>
      <c r="D19" s="26"/>
      <c r="E19" s="26"/>
      <c r="F19" s="26"/>
      <c r="G19" s="26"/>
      <c r="H19" s="26">
        <f>I19+J19+K19+L19</f>
        <v>0</v>
      </c>
      <c r="I19" s="26"/>
      <c r="J19" s="26"/>
      <c r="K19" s="26"/>
      <c r="L19" s="26"/>
      <c r="M19" s="21"/>
      <c r="N19" s="21"/>
      <c r="O19" s="21"/>
      <c r="P19" s="21"/>
      <c r="Q19" s="21"/>
      <c r="R19" s="21"/>
      <c r="S19" s="21"/>
      <c r="T19" s="21"/>
      <c r="U19" s="21"/>
      <c r="V19" s="21"/>
      <c r="W19" s="21"/>
      <c r="X19" s="21"/>
      <c r="Y19" s="21"/>
      <c r="Z19" s="21"/>
    </row>
    <row r="20" spans="1:26" ht="30" customHeight="1" x14ac:dyDescent="0.25">
      <c r="A20" s="4">
        <v>2</v>
      </c>
      <c r="B20" s="5" t="s">
        <v>35</v>
      </c>
      <c r="C20" s="26">
        <f t="shared" ref="C20:C27" si="6">D20+E20+F20+G20</f>
        <v>0</v>
      </c>
      <c r="D20" s="26"/>
      <c r="E20" s="26"/>
      <c r="F20" s="26"/>
      <c r="G20" s="26"/>
      <c r="H20" s="26">
        <f t="shared" ref="H20:H27" si="7">I20+J20+K20+L20</f>
        <v>0</v>
      </c>
      <c r="I20" s="26"/>
      <c r="J20" s="26"/>
      <c r="K20" s="26"/>
      <c r="L20" s="26"/>
      <c r="M20" s="21"/>
      <c r="N20" s="21"/>
      <c r="O20" s="21"/>
      <c r="P20" s="21"/>
      <c r="Q20" s="21"/>
      <c r="R20" s="21"/>
      <c r="S20" s="21"/>
      <c r="T20" s="21"/>
      <c r="U20" s="21"/>
      <c r="V20" s="21"/>
      <c r="W20" s="21"/>
      <c r="X20" s="21"/>
      <c r="Y20" s="21"/>
      <c r="Z20" s="21"/>
    </row>
    <row r="21" spans="1:26" ht="30" customHeight="1" x14ac:dyDescent="0.25">
      <c r="A21" s="4">
        <v>3</v>
      </c>
      <c r="B21" s="5" t="s">
        <v>36</v>
      </c>
      <c r="C21" s="26">
        <f t="shared" si="6"/>
        <v>0</v>
      </c>
      <c r="D21" s="54"/>
      <c r="E21" s="55"/>
      <c r="F21" s="56"/>
      <c r="G21" s="26"/>
      <c r="H21" s="26">
        <f t="shared" si="7"/>
        <v>0</v>
      </c>
      <c r="I21" s="26"/>
      <c r="J21" s="26"/>
      <c r="K21" s="26"/>
      <c r="L21" s="26"/>
      <c r="M21" s="21"/>
      <c r="N21" s="21"/>
      <c r="O21" s="21"/>
      <c r="P21" s="21"/>
      <c r="Q21" s="21"/>
      <c r="R21" s="21"/>
      <c r="S21" s="21"/>
      <c r="T21" s="21"/>
      <c r="U21" s="21"/>
      <c r="V21" s="21"/>
      <c r="W21" s="21"/>
      <c r="X21" s="21"/>
      <c r="Y21" s="21"/>
      <c r="Z21" s="21"/>
    </row>
    <row r="22" spans="1:26" ht="30" customHeight="1" x14ac:dyDescent="0.25">
      <c r="A22" s="4">
        <v>4</v>
      </c>
      <c r="B22" s="5" t="s">
        <v>37</v>
      </c>
      <c r="C22" s="26">
        <f t="shared" si="6"/>
        <v>0</v>
      </c>
      <c r="D22" s="26"/>
      <c r="E22" s="26"/>
      <c r="F22" s="26"/>
      <c r="G22" s="26"/>
      <c r="H22" s="26">
        <f t="shared" si="7"/>
        <v>0</v>
      </c>
      <c r="I22" s="26"/>
      <c r="J22" s="26"/>
      <c r="K22" s="26"/>
      <c r="L22" s="26"/>
      <c r="M22" s="21"/>
      <c r="N22" s="21"/>
      <c r="O22" s="21"/>
      <c r="P22" s="21"/>
      <c r="Q22" s="21"/>
      <c r="R22" s="21"/>
      <c r="S22" s="21"/>
      <c r="T22" s="21"/>
      <c r="U22" s="21"/>
      <c r="V22" s="21"/>
      <c r="W22" s="21"/>
      <c r="X22" s="21"/>
      <c r="Y22" s="21"/>
      <c r="Z22" s="21"/>
    </row>
    <row r="23" spans="1:26" ht="30" customHeight="1" x14ac:dyDescent="0.25">
      <c r="A23" s="4">
        <v>5</v>
      </c>
      <c r="B23" s="5" t="s">
        <v>38</v>
      </c>
      <c r="C23" s="26">
        <f t="shared" si="6"/>
        <v>0</v>
      </c>
      <c r="D23" s="26"/>
      <c r="E23" s="26"/>
      <c r="F23" s="26"/>
      <c r="G23" s="26"/>
      <c r="H23" s="26">
        <f t="shared" si="7"/>
        <v>0</v>
      </c>
      <c r="I23" s="26"/>
      <c r="J23" s="26"/>
      <c r="K23" s="26"/>
      <c r="L23" s="26"/>
      <c r="M23" s="21"/>
      <c r="N23" s="21"/>
      <c r="O23" s="21"/>
      <c r="P23" s="21"/>
      <c r="Q23" s="21"/>
      <c r="R23" s="21"/>
      <c r="S23" s="21"/>
      <c r="T23" s="21"/>
      <c r="U23" s="21"/>
      <c r="V23" s="21"/>
      <c r="W23" s="21"/>
      <c r="X23" s="21"/>
      <c r="Y23" s="21"/>
      <c r="Z23" s="21"/>
    </row>
    <row r="24" spans="1:26" s="20" customFormat="1" ht="30" customHeight="1" x14ac:dyDescent="0.25">
      <c r="A24" s="4">
        <v>6</v>
      </c>
      <c r="B24" s="5" t="s">
        <v>39</v>
      </c>
      <c r="C24" s="26">
        <f t="shared" si="6"/>
        <v>680</v>
      </c>
      <c r="D24" s="26">
        <v>528</v>
      </c>
      <c r="E24" s="26">
        <v>16</v>
      </c>
      <c r="F24" s="26"/>
      <c r="G24" s="26">
        <v>136</v>
      </c>
      <c r="H24" s="26">
        <f t="shared" si="7"/>
        <v>650.27600000000007</v>
      </c>
      <c r="I24" s="26">
        <v>498.27600000000001</v>
      </c>
      <c r="J24" s="26">
        <v>16</v>
      </c>
      <c r="K24" s="26"/>
      <c r="L24" s="26">
        <v>136</v>
      </c>
      <c r="M24" s="37">
        <f>D24-I24</f>
        <v>29.72399999999999</v>
      </c>
      <c r="N24" s="37">
        <f>E24-J24</f>
        <v>0</v>
      </c>
      <c r="O24" s="37">
        <f>G24-L24</f>
        <v>0</v>
      </c>
      <c r="P24" s="21"/>
      <c r="Q24" s="21"/>
      <c r="R24" s="21"/>
      <c r="S24" s="21"/>
      <c r="T24" s="21"/>
      <c r="U24" s="21"/>
      <c r="V24" s="21"/>
      <c r="W24" s="21"/>
      <c r="X24" s="21"/>
      <c r="Y24" s="21"/>
      <c r="Z24" s="21"/>
    </row>
    <row r="25" spans="1:26" ht="30" customHeight="1" x14ac:dyDescent="0.25">
      <c r="A25" s="4">
        <v>7</v>
      </c>
      <c r="B25" s="5" t="s">
        <v>40</v>
      </c>
      <c r="C25" s="26">
        <f t="shared" si="6"/>
        <v>0</v>
      </c>
      <c r="D25" s="60"/>
      <c r="E25" s="60"/>
      <c r="F25" s="60"/>
      <c r="G25" s="60"/>
      <c r="H25" s="26">
        <f t="shared" si="7"/>
        <v>0</v>
      </c>
      <c r="I25" s="60"/>
      <c r="J25" s="60"/>
      <c r="K25" s="60"/>
      <c r="L25" s="60"/>
      <c r="M25" s="21"/>
      <c r="N25" s="21"/>
      <c r="O25" s="21"/>
      <c r="P25" s="21"/>
      <c r="Q25" s="21"/>
      <c r="R25" s="21"/>
      <c r="S25" s="21"/>
      <c r="T25" s="21"/>
      <c r="U25" s="21"/>
      <c r="V25" s="21"/>
      <c r="W25" s="21"/>
      <c r="X25" s="21"/>
      <c r="Y25" s="21"/>
      <c r="Z25" s="21"/>
    </row>
    <row r="26" spans="1:26" ht="30" customHeight="1" x14ac:dyDescent="0.25">
      <c r="A26" s="4">
        <v>8</v>
      </c>
      <c r="B26" s="5" t="s">
        <v>41</v>
      </c>
      <c r="C26" s="26">
        <f t="shared" si="6"/>
        <v>0</v>
      </c>
      <c r="D26" s="26"/>
      <c r="E26" s="26"/>
      <c r="F26" s="26"/>
      <c r="G26" s="26"/>
      <c r="H26" s="26">
        <f t="shared" si="7"/>
        <v>0</v>
      </c>
      <c r="I26" s="26"/>
      <c r="J26" s="26"/>
      <c r="K26" s="26"/>
      <c r="L26" s="26"/>
      <c r="M26" s="21"/>
      <c r="N26" s="21"/>
      <c r="O26" s="21"/>
      <c r="P26" s="21"/>
      <c r="Q26" s="21"/>
      <c r="R26" s="21"/>
      <c r="S26" s="21"/>
      <c r="T26" s="21"/>
      <c r="U26" s="21"/>
      <c r="V26" s="21"/>
      <c r="W26" s="21"/>
      <c r="X26" s="21"/>
      <c r="Y26" s="21"/>
      <c r="Z26" s="21"/>
    </row>
    <row r="27" spans="1:26" ht="30" customHeight="1" x14ac:dyDescent="0.25">
      <c r="A27" s="4">
        <v>9</v>
      </c>
      <c r="B27" s="5" t="s">
        <v>44</v>
      </c>
      <c r="C27" s="26">
        <f t="shared" si="6"/>
        <v>0</v>
      </c>
      <c r="D27" s="26"/>
      <c r="E27" s="26"/>
      <c r="F27" s="26"/>
      <c r="G27" s="26"/>
      <c r="H27" s="26">
        <f t="shared" si="7"/>
        <v>0</v>
      </c>
      <c r="I27" s="26"/>
      <c r="J27" s="26"/>
      <c r="K27" s="26"/>
      <c r="L27" s="26"/>
      <c r="M27" s="21"/>
      <c r="N27" s="21"/>
      <c r="O27" s="21"/>
      <c r="P27" s="21"/>
      <c r="Q27" s="21"/>
      <c r="R27" s="21"/>
      <c r="S27" s="21"/>
      <c r="T27" s="21"/>
      <c r="U27" s="21"/>
      <c r="V27" s="21"/>
      <c r="W27" s="21"/>
      <c r="X27" s="21"/>
      <c r="Y27" s="21"/>
      <c r="Z27" s="21"/>
    </row>
    <row r="28" spans="1:26" ht="32.25" customHeight="1" x14ac:dyDescent="0.25">
      <c r="A28" s="8" t="s">
        <v>42</v>
      </c>
      <c r="B28" s="9" t="s">
        <v>19</v>
      </c>
      <c r="C28" s="35">
        <f>SUM(C29:C36)</f>
        <v>11260.17668</v>
      </c>
      <c r="D28" s="35">
        <f t="shared" ref="D28:L28" si="8">SUM(D29:D36)</f>
        <v>8690.9700000000012</v>
      </c>
      <c r="E28" s="35">
        <f t="shared" si="8"/>
        <v>770.14</v>
      </c>
      <c r="F28" s="35">
        <f t="shared" si="8"/>
        <v>48.199999999999996</v>
      </c>
      <c r="G28" s="35">
        <f t="shared" si="8"/>
        <v>1750.8666800000001</v>
      </c>
      <c r="H28" s="35">
        <f t="shared" si="8"/>
        <v>6234.5806800000009</v>
      </c>
      <c r="I28" s="35">
        <f t="shared" si="8"/>
        <v>4079.0260000000003</v>
      </c>
      <c r="J28" s="35">
        <f t="shared" si="8"/>
        <v>607.79999999999995</v>
      </c>
      <c r="K28" s="35">
        <f t="shared" si="8"/>
        <v>48.199999999999996</v>
      </c>
      <c r="L28" s="35">
        <f t="shared" si="8"/>
        <v>1499.5546800000002</v>
      </c>
      <c r="M28" s="21"/>
      <c r="N28" s="21"/>
      <c r="O28" s="21"/>
      <c r="P28" s="21"/>
      <c r="Q28" s="21"/>
      <c r="R28" s="21"/>
      <c r="S28" s="21"/>
      <c r="T28" s="21"/>
      <c r="U28" s="21"/>
      <c r="V28" s="21"/>
      <c r="W28" s="21"/>
      <c r="X28" s="21"/>
      <c r="Y28" s="21"/>
      <c r="Z28" s="21"/>
    </row>
    <row r="29" spans="1:26" ht="30" customHeight="1" x14ac:dyDescent="0.25">
      <c r="A29" s="4">
        <v>1</v>
      </c>
      <c r="B29" s="5" t="s">
        <v>34</v>
      </c>
      <c r="C29" s="26">
        <f>D29+E29+F29+G29</f>
        <v>3789.9246800000001</v>
      </c>
      <c r="D29" s="26">
        <v>2904.61</v>
      </c>
      <c r="E29" s="26">
        <v>87.559999999999988</v>
      </c>
      <c r="F29" s="26">
        <v>48.199999999999996</v>
      </c>
      <c r="G29" s="26">
        <v>749.55468000000008</v>
      </c>
      <c r="H29" s="26">
        <f>I29+J29+K29+L29</f>
        <v>3716.5806800000005</v>
      </c>
      <c r="I29" s="26">
        <v>2846.0260000000003</v>
      </c>
      <c r="J29" s="26">
        <v>72.8</v>
      </c>
      <c r="K29" s="26">
        <v>48.199999999999996</v>
      </c>
      <c r="L29" s="26">
        <v>749.55468000000008</v>
      </c>
      <c r="M29" s="21"/>
      <c r="N29" s="21"/>
      <c r="O29" s="21"/>
      <c r="P29" s="21"/>
      <c r="Q29" s="21"/>
      <c r="R29" s="21"/>
      <c r="S29" s="21"/>
      <c r="T29" s="21"/>
      <c r="U29" s="21"/>
      <c r="V29" s="21"/>
      <c r="W29" s="21"/>
      <c r="X29" s="21"/>
      <c r="Y29" s="21"/>
      <c r="Z29" s="21"/>
    </row>
    <row r="30" spans="1:26" ht="30" customHeight="1" x14ac:dyDescent="0.25">
      <c r="A30" s="4">
        <v>2</v>
      </c>
      <c r="B30" s="5" t="s">
        <v>35</v>
      </c>
      <c r="C30" s="26">
        <f t="shared" ref="C30:C36" si="9">D30+E30+F30+G30</f>
        <v>850.33</v>
      </c>
      <c r="D30" s="26">
        <v>785.36</v>
      </c>
      <c r="E30" s="26">
        <v>23.58</v>
      </c>
      <c r="F30" s="26"/>
      <c r="G30" s="26">
        <v>41.39</v>
      </c>
      <c r="H30" s="26">
        <f t="shared" ref="H30:H36" si="10">I30+J30+K30+L30</f>
        <v>0</v>
      </c>
      <c r="I30" s="26"/>
      <c r="J30" s="26"/>
      <c r="K30" s="26"/>
      <c r="L30" s="26"/>
      <c r="M30" s="21"/>
      <c r="N30" s="21"/>
      <c r="O30" s="21"/>
      <c r="P30" s="21"/>
      <c r="Q30" s="21"/>
      <c r="R30" s="21"/>
      <c r="S30" s="21"/>
      <c r="T30" s="21"/>
      <c r="U30" s="21"/>
      <c r="V30" s="21"/>
      <c r="W30" s="21"/>
      <c r="X30" s="21"/>
      <c r="Y30" s="21"/>
      <c r="Z30" s="21"/>
    </row>
    <row r="31" spans="1:26" s="20" customFormat="1" ht="30" customHeight="1" x14ac:dyDescent="0.25">
      <c r="A31" s="4">
        <v>3</v>
      </c>
      <c r="B31" s="5" t="s">
        <v>36</v>
      </c>
      <c r="C31" s="26">
        <f t="shared" si="9"/>
        <v>0</v>
      </c>
      <c r="D31" s="26"/>
      <c r="E31" s="26"/>
      <c r="F31" s="26"/>
      <c r="G31" s="26"/>
      <c r="H31" s="26">
        <f t="shared" si="10"/>
        <v>0</v>
      </c>
      <c r="I31" s="26"/>
      <c r="J31" s="26"/>
      <c r="K31" s="26"/>
      <c r="L31" s="26"/>
      <c r="M31" s="21"/>
      <c r="N31" s="21"/>
      <c r="O31" s="21"/>
      <c r="P31" s="21"/>
      <c r="Q31" s="21"/>
      <c r="R31" s="21"/>
      <c r="S31" s="21"/>
      <c r="T31" s="21"/>
      <c r="U31" s="21"/>
      <c r="V31" s="21"/>
      <c r="W31" s="21"/>
      <c r="X31" s="21"/>
      <c r="Y31" s="21"/>
      <c r="Z31" s="21"/>
    </row>
    <row r="32" spans="1:26" ht="30" customHeight="1" x14ac:dyDescent="0.25">
      <c r="A32" s="4">
        <v>4</v>
      </c>
      <c r="B32" s="5" t="s">
        <v>37</v>
      </c>
      <c r="C32" s="26">
        <f t="shared" si="9"/>
        <v>1782.5219999999999</v>
      </c>
      <c r="D32" s="26">
        <v>1645</v>
      </c>
      <c r="E32" s="26">
        <v>50</v>
      </c>
      <c r="F32" s="26"/>
      <c r="G32" s="26">
        <v>87.522000000000006</v>
      </c>
      <c r="H32" s="26">
        <f t="shared" si="10"/>
        <v>105</v>
      </c>
      <c r="I32" s="26">
        <v>85</v>
      </c>
      <c r="J32" s="26">
        <v>20</v>
      </c>
      <c r="K32" s="26"/>
      <c r="L32" s="26"/>
      <c r="M32" s="21"/>
      <c r="N32" s="21"/>
      <c r="O32" s="21"/>
      <c r="P32" s="21"/>
      <c r="Q32" s="21"/>
      <c r="R32" s="21"/>
      <c r="S32" s="21"/>
      <c r="T32" s="21"/>
      <c r="U32" s="21"/>
      <c r="V32" s="21"/>
      <c r="W32" s="21"/>
      <c r="X32" s="21"/>
      <c r="Y32" s="21"/>
      <c r="Z32" s="21"/>
    </row>
    <row r="33" spans="1:26" ht="30" customHeight="1" x14ac:dyDescent="0.25">
      <c r="A33" s="4">
        <v>5</v>
      </c>
      <c r="B33" s="5" t="s">
        <v>38</v>
      </c>
      <c r="C33" s="26">
        <f t="shared" si="9"/>
        <v>1445</v>
      </c>
      <c r="D33" s="26">
        <v>1363</v>
      </c>
      <c r="E33" s="26">
        <v>41</v>
      </c>
      <c r="F33" s="26"/>
      <c r="G33" s="26">
        <v>41</v>
      </c>
      <c r="H33" s="26">
        <f t="shared" si="10"/>
        <v>0</v>
      </c>
      <c r="I33" s="26"/>
      <c r="J33" s="26"/>
      <c r="K33" s="26"/>
      <c r="L33" s="26"/>
      <c r="M33" s="21"/>
      <c r="N33" s="21"/>
      <c r="O33" s="21"/>
      <c r="P33" s="21"/>
      <c r="Q33" s="21"/>
      <c r="R33" s="21"/>
      <c r="S33" s="21"/>
      <c r="T33" s="21"/>
      <c r="U33" s="21"/>
      <c r="V33" s="21"/>
      <c r="W33" s="21"/>
      <c r="X33" s="21"/>
      <c r="Y33" s="21"/>
      <c r="Z33" s="21"/>
    </row>
    <row r="34" spans="1:26" s="20" customFormat="1" ht="30" customHeight="1" x14ac:dyDescent="0.25">
      <c r="A34" s="4">
        <v>6</v>
      </c>
      <c r="B34" s="5" t="s">
        <v>39</v>
      </c>
      <c r="C34" s="26">
        <f t="shared" si="9"/>
        <v>892.4</v>
      </c>
      <c r="D34" s="26">
        <v>787</v>
      </c>
      <c r="E34" s="26">
        <v>24</v>
      </c>
      <c r="F34" s="26"/>
      <c r="G34" s="26">
        <v>81.400000000000006</v>
      </c>
      <c r="H34" s="26">
        <f t="shared" si="10"/>
        <v>0</v>
      </c>
      <c r="I34" s="26">
        <v>0</v>
      </c>
      <c r="J34" s="26"/>
      <c r="K34" s="26"/>
      <c r="L34" s="26"/>
      <c r="M34" s="37">
        <f>D34</f>
        <v>787</v>
      </c>
      <c r="N34" s="21"/>
      <c r="O34" s="21"/>
      <c r="P34" s="21"/>
      <c r="Q34" s="21"/>
      <c r="R34" s="21"/>
      <c r="S34" s="21"/>
      <c r="T34" s="21"/>
      <c r="U34" s="21"/>
      <c r="V34" s="21"/>
      <c r="W34" s="21"/>
      <c r="X34" s="21"/>
      <c r="Y34" s="21"/>
      <c r="Z34" s="21"/>
    </row>
    <row r="35" spans="1:26" ht="30" customHeight="1" x14ac:dyDescent="0.25">
      <c r="A35" s="4">
        <v>7</v>
      </c>
      <c r="B35" s="5" t="s">
        <v>40</v>
      </c>
      <c r="C35" s="26">
        <f t="shared" si="9"/>
        <v>2500</v>
      </c>
      <c r="D35" s="26">
        <v>1206</v>
      </c>
      <c r="E35" s="26">
        <v>544</v>
      </c>
      <c r="F35" s="26"/>
      <c r="G35" s="26">
        <v>750</v>
      </c>
      <c r="H35" s="26">
        <f t="shared" si="10"/>
        <v>2413</v>
      </c>
      <c r="I35" s="26">
        <v>1148</v>
      </c>
      <c r="J35" s="26">
        <v>515</v>
      </c>
      <c r="K35" s="26"/>
      <c r="L35" s="26">
        <v>750</v>
      </c>
      <c r="M35" s="21"/>
      <c r="N35" s="21"/>
      <c r="O35" s="37">
        <f>D35-I35</f>
        <v>58</v>
      </c>
      <c r="P35" s="37">
        <f>E35-J35</f>
        <v>29</v>
      </c>
      <c r="Q35" s="21"/>
      <c r="R35" s="21"/>
      <c r="S35" s="21"/>
      <c r="T35" s="21"/>
      <c r="U35" s="21"/>
      <c r="V35" s="21"/>
      <c r="W35" s="21"/>
      <c r="X35" s="21"/>
      <c r="Y35" s="21"/>
      <c r="Z35" s="21"/>
    </row>
    <row r="36" spans="1:26" ht="30" customHeight="1" x14ac:dyDescent="0.25">
      <c r="A36" s="4">
        <v>8</v>
      </c>
      <c r="B36" s="5" t="s">
        <v>41</v>
      </c>
      <c r="C36" s="26">
        <f t="shared" si="9"/>
        <v>0</v>
      </c>
      <c r="D36" s="26"/>
      <c r="E36" s="26"/>
      <c r="F36" s="26"/>
      <c r="G36" s="26"/>
      <c r="H36" s="26">
        <f t="shared" si="10"/>
        <v>0</v>
      </c>
      <c r="I36" s="26"/>
      <c r="J36" s="26"/>
      <c r="K36" s="26"/>
      <c r="L36" s="26"/>
      <c r="M36" s="21"/>
      <c r="N36" s="21"/>
      <c r="O36" s="21"/>
      <c r="P36" s="21"/>
      <c r="Q36" s="21"/>
      <c r="R36" s="21"/>
      <c r="S36" s="21"/>
      <c r="T36" s="21"/>
      <c r="U36" s="21"/>
      <c r="V36" s="21"/>
      <c r="W36" s="21"/>
      <c r="X36" s="21"/>
      <c r="Y36" s="21"/>
      <c r="Z36" s="21"/>
    </row>
    <row r="37" spans="1:26" s="3" customFormat="1" ht="88.5" customHeight="1" x14ac:dyDescent="0.25">
      <c r="A37" s="8" t="s">
        <v>20</v>
      </c>
      <c r="B37" s="9" t="s">
        <v>25</v>
      </c>
      <c r="C37" s="35">
        <f>SUM(C38:C46)</f>
        <v>6140</v>
      </c>
      <c r="D37" s="35">
        <f t="shared" ref="D37:L37" si="11">SUM(D38:D46)</f>
        <v>5952</v>
      </c>
      <c r="E37" s="35">
        <f t="shared" si="11"/>
        <v>188</v>
      </c>
      <c r="F37" s="35">
        <f t="shared" si="11"/>
        <v>0</v>
      </c>
      <c r="G37" s="35">
        <f t="shared" si="11"/>
        <v>0</v>
      </c>
      <c r="H37" s="35">
        <f t="shared" si="11"/>
        <v>3426.52</v>
      </c>
      <c r="I37" s="35">
        <f t="shared" si="11"/>
        <v>3343.52</v>
      </c>
      <c r="J37" s="35">
        <f t="shared" si="11"/>
        <v>83</v>
      </c>
      <c r="K37" s="35">
        <f t="shared" si="11"/>
        <v>0</v>
      </c>
      <c r="L37" s="35">
        <f t="shared" si="11"/>
        <v>0</v>
      </c>
      <c r="M37" s="32"/>
      <c r="N37" s="32"/>
      <c r="O37" s="32"/>
      <c r="P37" s="32"/>
      <c r="Q37" s="32"/>
      <c r="R37" s="32"/>
      <c r="S37" s="32"/>
      <c r="T37" s="32"/>
      <c r="U37" s="32"/>
      <c r="V37" s="32"/>
      <c r="W37" s="32"/>
      <c r="X37" s="32"/>
      <c r="Y37" s="32"/>
      <c r="Z37" s="32"/>
    </row>
    <row r="38" spans="1:26" ht="32.25" customHeight="1" x14ac:dyDescent="0.25">
      <c r="A38" s="4">
        <v>1</v>
      </c>
      <c r="B38" s="5" t="s">
        <v>34</v>
      </c>
      <c r="C38" s="26">
        <f>D38+E38+F38+G38</f>
        <v>364</v>
      </c>
      <c r="D38" s="26">
        <v>353</v>
      </c>
      <c r="E38" s="26">
        <v>11</v>
      </c>
      <c r="F38" s="26">
        <v>0</v>
      </c>
      <c r="G38" s="26">
        <v>0</v>
      </c>
      <c r="H38" s="26">
        <f>I38+J38+K38+L38</f>
        <v>165.75700000000001</v>
      </c>
      <c r="I38" s="26">
        <v>154.75700000000001</v>
      </c>
      <c r="J38" s="26">
        <v>11</v>
      </c>
      <c r="K38" s="26">
        <v>0</v>
      </c>
      <c r="L38" s="26">
        <v>0</v>
      </c>
      <c r="M38" s="21"/>
      <c r="N38" s="21"/>
      <c r="O38" s="21"/>
      <c r="P38" s="21"/>
      <c r="Q38" s="21"/>
      <c r="R38" s="21"/>
      <c r="S38" s="21"/>
      <c r="T38" s="21"/>
      <c r="U38" s="21"/>
      <c r="V38" s="21"/>
      <c r="W38" s="21"/>
      <c r="X38" s="21"/>
      <c r="Y38" s="21"/>
      <c r="Z38" s="21"/>
    </row>
    <row r="39" spans="1:26" s="3" customFormat="1" ht="32.25" customHeight="1" x14ac:dyDescent="0.25">
      <c r="A39" s="4">
        <v>2</v>
      </c>
      <c r="B39" s="5" t="s">
        <v>35</v>
      </c>
      <c r="C39" s="26">
        <f t="shared" ref="C39:C46" si="12">D39+E39+F39+G39</f>
        <v>929</v>
      </c>
      <c r="D39" s="26">
        <v>902</v>
      </c>
      <c r="E39" s="26">
        <v>27</v>
      </c>
      <c r="F39" s="26"/>
      <c r="G39" s="26"/>
      <c r="H39" s="26">
        <f t="shared" ref="H39:H46" si="13">I39+J39+K39+L39</f>
        <v>836.46</v>
      </c>
      <c r="I39" s="26">
        <v>809.46</v>
      </c>
      <c r="J39" s="26">
        <v>27</v>
      </c>
      <c r="K39" s="26"/>
      <c r="L39" s="26"/>
      <c r="M39" s="32"/>
      <c r="N39" s="32"/>
      <c r="O39" s="32"/>
      <c r="P39" s="32"/>
      <c r="Q39" s="32"/>
      <c r="R39" s="32"/>
      <c r="S39" s="32"/>
      <c r="T39" s="32"/>
      <c r="U39" s="32"/>
      <c r="V39" s="32"/>
      <c r="W39" s="32"/>
      <c r="X39" s="32"/>
      <c r="Y39" s="32"/>
      <c r="Z39" s="32"/>
    </row>
    <row r="40" spans="1:26" s="3" customFormat="1" ht="32.25" customHeight="1" x14ac:dyDescent="0.25">
      <c r="A40" s="4">
        <v>3</v>
      </c>
      <c r="B40" s="5" t="s">
        <v>36</v>
      </c>
      <c r="C40" s="26">
        <f t="shared" si="12"/>
        <v>1591</v>
      </c>
      <c r="D40" s="35">
        <f>1443+92</f>
        <v>1535</v>
      </c>
      <c r="E40" s="35">
        <f>44+12</f>
        <v>56</v>
      </c>
      <c r="F40" s="35"/>
      <c r="G40" s="35"/>
      <c r="H40" s="26">
        <f t="shared" si="13"/>
        <v>795</v>
      </c>
      <c r="I40" s="35">
        <f>706+79</f>
        <v>785</v>
      </c>
      <c r="J40" s="35">
        <v>10</v>
      </c>
      <c r="K40" s="35"/>
      <c r="L40" s="35"/>
      <c r="M40" s="32"/>
      <c r="N40" s="32"/>
      <c r="O40" s="32"/>
      <c r="P40" s="32"/>
      <c r="Q40" s="32"/>
      <c r="R40" s="32"/>
      <c r="S40" s="32"/>
      <c r="T40" s="32"/>
      <c r="U40" s="32"/>
      <c r="V40" s="32"/>
      <c r="W40" s="32"/>
      <c r="X40" s="32"/>
      <c r="Y40" s="32"/>
      <c r="Z40" s="32"/>
    </row>
    <row r="41" spans="1:26" s="3" customFormat="1" ht="32.25" customHeight="1" x14ac:dyDescent="0.25">
      <c r="A41" s="4">
        <v>4</v>
      </c>
      <c r="B41" s="5" t="s">
        <v>37</v>
      </c>
      <c r="C41" s="26">
        <f t="shared" si="12"/>
        <v>0</v>
      </c>
      <c r="D41" s="35"/>
      <c r="E41" s="35"/>
      <c r="F41" s="35"/>
      <c r="G41" s="35"/>
      <c r="H41" s="26">
        <f t="shared" si="13"/>
        <v>0</v>
      </c>
      <c r="I41" s="35"/>
      <c r="J41" s="35"/>
      <c r="K41" s="35"/>
      <c r="L41" s="35"/>
      <c r="M41" s="32"/>
      <c r="N41" s="32"/>
      <c r="O41" s="32"/>
      <c r="P41" s="32"/>
      <c r="Q41" s="32"/>
      <c r="R41" s="32"/>
      <c r="S41" s="32"/>
      <c r="T41" s="32"/>
      <c r="U41" s="32"/>
      <c r="V41" s="32"/>
      <c r="W41" s="32"/>
      <c r="X41" s="32"/>
      <c r="Y41" s="32"/>
      <c r="Z41" s="32"/>
    </row>
    <row r="42" spans="1:26" s="3" customFormat="1" ht="32.25" customHeight="1" x14ac:dyDescent="0.25">
      <c r="A42" s="4">
        <v>5</v>
      </c>
      <c r="B42" s="5" t="s">
        <v>38</v>
      </c>
      <c r="C42" s="26">
        <f t="shared" si="12"/>
        <v>1429</v>
      </c>
      <c r="D42" s="26">
        <v>1387</v>
      </c>
      <c r="E42" s="26">
        <v>42</v>
      </c>
      <c r="F42" s="26"/>
      <c r="G42" s="26"/>
      <c r="H42" s="26">
        <f t="shared" si="13"/>
        <v>42</v>
      </c>
      <c r="I42" s="26">
        <v>42</v>
      </c>
      <c r="J42" s="26"/>
      <c r="K42" s="26"/>
      <c r="L42" s="26"/>
      <c r="M42" s="32"/>
      <c r="N42" s="32"/>
      <c r="O42" s="32"/>
      <c r="P42" s="32"/>
      <c r="Q42" s="32"/>
      <c r="R42" s="32"/>
      <c r="S42" s="32"/>
      <c r="T42" s="32"/>
      <c r="U42" s="32"/>
      <c r="V42" s="32"/>
      <c r="W42" s="32"/>
      <c r="X42" s="32"/>
      <c r="Y42" s="32"/>
      <c r="Z42" s="32"/>
    </row>
    <row r="43" spans="1:26" s="3" customFormat="1" ht="32.25" customHeight="1" x14ac:dyDescent="0.25">
      <c r="A43" s="4">
        <v>6</v>
      </c>
      <c r="B43" s="5" t="s">
        <v>39</v>
      </c>
      <c r="C43" s="26">
        <f t="shared" si="12"/>
        <v>1199</v>
      </c>
      <c r="D43" s="61">
        <v>1164</v>
      </c>
      <c r="E43" s="61">
        <v>35</v>
      </c>
      <c r="F43" s="61"/>
      <c r="G43" s="61"/>
      <c r="H43" s="26">
        <f t="shared" si="13"/>
        <v>1040.3029999999999</v>
      </c>
      <c r="I43" s="61">
        <v>1005.303</v>
      </c>
      <c r="J43" s="61">
        <v>35</v>
      </c>
      <c r="K43" s="61"/>
      <c r="L43" s="26"/>
      <c r="M43" s="32"/>
      <c r="N43" s="32"/>
      <c r="O43" s="32"/>
      <c r="P43" s="32"/>
      <c r="Q43" s="32"/>
      <c r="R43" s="32"/>
      <c r="S43" s="32"/>
      <c r="T43" s="32"/>
      <c r="U43" s="32"/>
      <c r="V43" s="32"/>
      <c r="W43" s="32"/>
      <c r="X43" s="32"/>
      <c r="Y43" s="32"/>
      <c r="Z43" s="32"/>
    </row>
    <row r="44" spans="1:26" s="3" customFormat="1" ht="32.25" customHeight="1" x14ac:dyDescent="0.25">
      <c r="A44" s="4">
        <v>7</v>
      </c>
      <c r="B44" s="5" t="s">
        <v>40</v>
      </c>
      <c r="C44" s="26">
        <f t="shared" si="12"/>
        <v>628</v>
      </c>
      <c r="D44" s="26">
        <v>611</v>
      </c>
      <c r="E44" s="26">
        <v>17</v>
      </c>
      <c r="F44" s="26"/>
      <c r="G44" s="26"/>
      <c r="H44" s="26">
        <f t="shared" si="13"/>
        <v>547</v>
      </c>
      <c r="I44" s="26">
        <v>547</v>
      </c>
      <c r="J44" s="26"/>
      <c r="K44" s="26"/>
      <c r="L44" s="26"/>
      <c r="M44" s="32"/>
      <c r="N44" s="32"/>
      <c r="O44" s="32"/>
      <c r="P44" s="32"/>
      <c r="Q44" s="32"/>
      <c r="R44" s="32"/>
      <c r="S44" s="32"/>
      <c r="T44" s="32"/>
      <c r="U44" s="32"/>
      <c r="V44" s="32"/>
      <c r="W44" s="32"/>
      <c r="X44" s="32"/>
      <c r="Y44" s="32"/>
      <c r="Z44" s="32"/>
    </row>
    <row r="45" spans="1:26" s="3" customFormat="1" ht="32.25" customHeight="1" x14ac:dyDescent="0.25">
      <c r="A45" s="4">
        <v>8</v>
      </c>
      <c r="B45" s="5" t="s">
        <v>41</v>
      </c>
      <c r="C45" s="26">
        <f t="shared" si="12"/>
        <v>0</v>
      </c>
      <c r="D45" s="26"/>
      <c r="E45" s="26"/>
      <c r="F45" s="26"/>
      <c r="G45" s="26"/>
      <c r="H45" s="26">
        <f t="shared" si="13"/>
        <v>0</v>
      </c>
      <c r="I45" s="26"/>
      <c r="J45" s="26"/>
      <c r="K45" s="26"/>
      <c r="L45" s="26"/>
      <c r="M45" s="32"/>
      <c r="N45" s="32"/>
      <c r="O45" s="32"/>
      <c r="P45" s="32"/>
      <c r="Q45" s="32"/>
      <c r="R45" s="32"/>
      <c r="S45" s="32"/>
      <c r="T45" s="32"/>
      <c r="U45" s="32"/>
      <c r="V45" s="32"/>
      <c r="W45" s="32"/>
      <c r="X45" s="32"/>
      <c r="Y45" s="32"/>
      <c r="Z45" s="32"/>
    </row>
    <row r="46" spans="1:26" s="3" customFormat="1" ht="32.25" customHeight="1" x14ac:dyDescent="0.25">
      <c r="A46" s="4">
        <v>9</v>
      </c>
      <c r="B46" s="5" t="s">
        <v>44</v>
      </c>
      <c r="C46" s="26">
        <f t="shared" si="12"/>
        <v>0</v>
      </c>
      <c r="D46" s="26"/>
      <c r="E46" s="26"/>
      <c r="F46" s="26"/>
      <c r="G46" s="26"/>
      <c r="H46" s="26">
        <f t="shared" si="13"/>
        <v>0</v>
      </c>
      <c r="I46" s="26"/>
      <c r="J46" s="26"/>
      <c r="K46" s="26"/>
      <c r="L46" s="26"/>
      <c r="M46" s="32"/>
      <c r="N46" s="32"/>
      <c r="O46" s="32"/>
      <c r="P46" s="32"/>
      <c r="Q46" s="32"/>
      <c r="R46" s="32"/>
      <c r="S46" s="32"/>
      <c r="T46" s="32"/>
      <c r="U46" s="32"/>
      <c r="V46" s="32"/>
      <c r="W46" s="32"/>
      <c r="X46" s="32"/>
      <c r="Y46" s="32"/>
      <c r="Z46" s="32"/>
    </row>
    <row r="47" spans="1:26" s="3" customFormat="1" ht="61.5" customHeight="1" x14ac:dyDescent="0.25">
      <c r="A47" s="8" t="s">
        <v>21</v>
      </c>
      <c r="B47" s="9" t="s">
        <v>26</v>
      </c>
      <c r="C47" s="35">
        <f>SUM(C48:C56)</f>
        <v>1799.5</v>
      </c>
      <c r="D47" s="35">
        <f t="shared" ref="D47:L47" si="14">SUM(D48:D56)</f>
        <v>1748</v>
      </c>
      <c r="E47" s="35">
        <f t="shared" si="14"/>
        <v>51.5</v>
      </c>
      <c r="F47" s="35">
        <f t="shared" si="14"/>
        <v>0</v>
      </c>
      <c r="G47" s="35">
        <f t="shared" si="14"/>
        <v>0</v>
      </c>
      <c r="H47" s="35">
        <f t="shared" si="14"/>
        <v>1455.2400259999999</v>
      </c>
      <c r="I47" s="35">
        <f t="shared" si="14"/>
        <v>1418.7400259999999</v>
      </c>
      <c r="J47" s="35">
        <f t="shared" si="14"/>
        <v>36.5</v>
      </c>
      <c r="K47" s="35">
        <f t="shared" si="14"/>
        <v>0</v>
      </c>
      <c r="L47" s="35">
        <f t="shared" si="14"/>
        <v>0</v>
      </c>
      <c r="M47" s="32"/>
      <c r="N47" s="32"/>
      <c r="O47" s="32"/>
      <c r="P47" s="32"/>
      <c r="Q47" s="32"/>
      <c r="R47" s="32"/>
      <c r="S47" s="32"/>
      <c r="T47" s="32"/>
      <c r="U47" s="32"/>
      <c r="V47" s="32"/>
      <c r="W47" s="32"/>
      <c r="X47" s="32"/>
      <c r="Y47" s="32"/>
      <c r="Z47" s="32"/>
    </row>
    <row r="48" spans="1:26" ht="29.25" customHeight="1" x14ac:dyDescent="0.25">
      <c r="A48" s="4">
        <v>1</v>
      </c>
      <c r="B48" s="5" t="s">
        <v>34</v>
      </c>
      <c r="C48" s="26">
        <f>D48+E48+F48+G48</f>
        <v>193</v>
      </c>
      <c r="D48" s="26">
        <v>187</v>
      </c>
      <c r="E48" s="26">
        <v>6</v>
      </c>
      <c r="F48" s="26"/>
      <c r="G48" s="26"/>
      <c r="H48" s="26">
        <f>I48+J48+K48+L48</f>
        <v>193</v>
      </c>
      <c r="I48" s="26">
        <v>187</v>
      </c>
      <c r="J48" s="26">
        <v>6</v>
      </c>
      <c r="K48" s="26"/>
      <c r="L48" s="26"/>
      <c r="M48" s="21"/>
      <c r="N48" s="21"/>
      <c r="O48" s="21"/>
      <c r="P48" s="21"/>
      <c r="Q48" s="21"/>
      <c r="R48" s="21"/>
      <c r="S48" s="21"/>
      <c r="T48" s="21"/>
      <c r="U48" s="21"/>
      <c r="V48" s="21"/>
      <c r="W48" s="21"/>
      <c r="X48" s="21"/>
      <c r="Y48" s="21"/>
      <c r="Z48" s="21"/>
    </row>
    <row r="49" spans="1:26" s="3" customFormat="1" ht="29.25" customHeight="1" x14ac:dyDescent="0.25">
      <c r="A49" s="4">
        <v>2</v>
      </c>
      <c r="B49" s="5" t="s">
        <v>35</v>
      </c>
      <c r="C49" s="26">
        <f t="shared" ref="C49:C56" si="15">D49+E49+F49+G49</f>
        <v>0</v>
      </c>
      <c r="D49" s="35"/>
      <c r="E49" s="35"/>
      <c r="F49" s="35"/>
      <c r="G49" s="35"/>
      <c r="H49" s="26">
        <f t="shared" ref="H49:H56" si="16">I49+J49+K49+L49</f>
        <v>0</v>
      </c>
      <c r="I49" s="35"/>
      <c r="J49" s="35"/>
      <c r="K49" s="35"/>
      <c r="L49" s="35"/>
      <c r="M49" s="32"/>
      <c r="N49" s="32"/>
      <c r="O49" s="32"/>
      <c r="P49" s="32"/>
      <c r="Q49" s="32"/>
      <c r="R49" s="32"/>
      <c r="S49" s="32"/>
      <c r="T49" s="32"/>
      <c r="U49" s="32"/>
      <c r="V49" s="32"/>
      <c r="W49" s="32"/>
      <c r="X49" s="32"/>
      <c r="Y49" s="32"/>
      <c r="Z49" s="32"/>
    </row>
    <row r="50" spans="1:26" s="3" customFormat="1" ht="29.25" customHeight="1" x14ac:dyDescent="0.25">
      <c r="A50" s="4">
        <v>3</v>
      </c>
      <c r="B50" s="5" t="s">
        <v>36</v>
      </c>
      <c r="C50" s="26">
        <f t="shared" si="15"/>
        <v>582</v>
      </c>
      <c r="D50" s="35">
        <v>565</v>
      </c>
      <c r="E50" s="35">
        <v>17</v>
      </c>
      <c r="F50" s="35"/>
      <c r="G50" s="35"/>
      <c r="H50" s="26">
        <f t="shared" si="16"/>
        <v>497</v>
      </c>
      <c r="I50" s="35">
        <v>483</v>
      </c>
      <c r="J50" s="35">
        <v>14</v>
      </c>
      <c r="K50" s="35"/>
      <c r="L50" s="35"/>
      <c r="M50" s="32"/>
      <c r="N50" s="32"/>
      <c r="O50" s="32"/>
      <c r="P50" s="32"/>
      <c r="Q50" s="32"/>
      <c r="R50" s="32"/>
      <c r="S50" s="32"/>
      <c r="T50" s="32"/>
      <c r="U50" s="32"/>
      <c r="V50" s="32"/>
      <c r="W50" s="32"/>
      <c r="X50" s="32"/>
      <c r="Y50" s="32"/>
      <c r="Z50" s="32"/>
    </row>
    <row r="51" spans="1:26" s="3" customFormat="1" ht="29.25" customHeight="1" x14ac:dyDescent="0.25">
      <c r="A51" s="4">
        <v>4</v>
      </c>
      <c r="B51" s="5" t="s">
        <v>37</v>
      </c>
      <c r="C51" s="26">
        <f t="shared" si="15"/>
        <v>0</v>
      </c>
      <c r="D51" s="35"/>
      <c r="E51" s="35"/>
      <c r="F51" s="35"/>
      <c r="G51" s="35"/>
      <c r="H51" s="26">
        <f t="shared" si="16"/>
        <v>0</v>
      </c>
      <c r="I51" s="35"/>
      <c r="J51" s="35"/>
      <c r="K51" s="35"/>
      <c r="L51" s="35"/>
      <c r="M51" s="32"/>
      <c r="N51" s="32"/>
      <c r="O51" s="32"/>
      <c r="P51" s="32"/>
      <c r="Q51" s="32"/>
      <c r="R51" s="32"/>
      <c r="S51" s="32"/>
      <c r="T51" s="32"/>
      <c r="U51" s="32"/>
      <c r="V51" s="32"/>
      <c r="W51" s="32"/>
      <c r="X51" s="32"/>
      <c r="Y51" s="32"/>
      <c r="Z51" s="32"/>
    </row>
    <row r="52" spans="1:26" s="3" customFormat="1" ht="29.25" customHeight="1" x14ac:dyDescent="0.25">
      <c r="A52" s="4">
        <v>5</v>
      </c>
      <c r="B52" s="5" t="s">
        <v>38</v>
      </c>
      <c r="C52" s="26">
        <f t="shared" si="15"/>
        <v>451.5</v>
      </c>
      <c r="D52" s="26">
        <f>'[1]B02 CT GNBV'!$D$38</f>
        <v>439</v>
      </c>
      <c r="E52" s="26">
        <f>'[1]B02 CT GNBV'!$E$38</f>
        <v>12.5</v>
      </c>
      <c r="F52" s="26"/>
      <c r="G52" s="26"/>
      <c r="H52" s="26">
        <f t="shared" si="16"/>
        <v>334.79702600000002</v>
      </c>
      <c r="I52" s="26">
        <f>'[1]B02 CT GNBV'!$I$38</f>
        <v>322.29702600000002</v>
      </c>
      <c r="J52" s="26">
        <f>'[1]B02 CT GNBV'!$J$38</f>
        <v>12.5</v>
      </c>
      <c r="K52" s="26"/>
      <c r="L52" s="26"/>
      <c r="M52" s="32"/>
      <c r="N52" s="32"/>
      <c r="O52" s="32"/>
      <c r="P52" s="32"/>
      <c r="Q52" s="32"/>
      <c r="R52" s="32"/>
      <c r="S52" s="32"/>
      <c r="T52" s="32"/>
      <c r="U52" s="32"/>
      <c r="V52" s="32"/>
      <c r="W52" s="32"/>
      <c r="X52" s="32"/>
      <c r="Y52" s="32"/>
      <c r="Z52" s="32"/>
    </row>
    <row r="53" spans="1:26" s="3" customFormat="1" ht="29.25" customHeight="1" x14ac:dyDescent="0.25">
      <c r="A53" s="4">
        <v>6</v>
      </c>
      <c r="B53" s="5" t="s">
        <v>39</v>
      </c>
      <c r="C53" s="26">
        <f t="shared" si="15"/>
        <v>146</v>
      </c>
      <c r="D53" s="26">
        <v>142</v>
      </c>
      <c r="E53" s="26">
        <v>4</v>
      </c>
      <c r="F53" s="26"/>
      <c r="G53" s="26"/>
      <c r="H53" s="26">
        <f t="shared" si="16"/>
        <v>140.34899999999999</v>
      </c>
      <c r="I53" s="61">
        <v>136.34899999999999</v>
      </c>
      <c r="J53" s="61">
        <v>4</v>
      </c>
      <c r="K53" s="26"/>
      <c r="L53" s="26"/>
      <c r="M53" s="32"/>
      <c r="N53" s="32"/>
      <c r="O53" s="32"/>
      <c r="P53" s="32"/>
      <c r="Q53" s="32"/>
      <c r="R53" s="32"/>
      <c r="S53" s="32"/>
      <c r="T53" s="32"/>
      <c r="U53" s="32"/>
      <c r="V53" s="32"/>
      <c r="W53" s="32"/>
      <c r="X53" s="32"/>
      <c r="Y53" s="32"/>
      <c r="Z53" s="32"/>
    </row>
    <row r="54" spans="1:26" s="3" customFormat="1" ht="29.25" customHeight="1" x14ac:dyDescent="0.25">
      <c r="A54" s="4">
        <v>7</v>
      </c>
      <c r="B54" s="5" t="s">
        <v>40</v>
      </c>
      <c r="C54" s="26">
        <f t="shared" si="15"/>
        <v>0</v>
      </c>
      <c r="D54" s="35"/>
      <c r="E54" s="35"/>
      <c r="F54" s="35"/>
      <c r="G54" s="35"/>
      <c r="H54" s="26">
        <f t="shared" si="16"/>
        <v>0</v>
      </c>
      <c r="I54" s="35"/>
      <c r="J54" s="35"/>
      <c r="K54" s="35"/>
      <c r="L54" s="35"/>
      <c r="M54" s="32"/>
      <c r="N54" s="32"/>
      <c r="O54" s="32"/>
      <c r="P54" s="32"/>
      <c r="Q54" s="32"/>
      <c r="R54" s="32"/>
      <c r="S54" s="32"/>
      <c r="T54" s="32"/>
      <c r="U54" s="32"/>
      <c r="V54" s="32"/>
      <c r="W54" s="32"/>
      <c r="X54" s="32"/>
      <c r="Y54" s="32"/>
      <c r="Z54" s="32"/>
    </row>
    <row r="55" spans="1:26" s="3" customFormat="1" ht="29.25" customHeight="1" x14ac:dyDescent="0.25">
      <c r="A55" s="4">
        <v>8</v>
      </c>
      <c r="B55" s="5" t="s">
        <v>41</v>
      </c>
      <c r="C55" s="26">
        <f t="shared" si="15"/>
        <v>0</v>
      </c>
      <c r="D55" s="35"/>
      <c r="E55" s="35"/>
      <c r="F55" s="35"/>
      <c r="G55" s="35"/>
      <c r="H55" s="26">
        <f t="shared" si="16"/>
        <v>0</v>
      </c>
      <c r="I55" s="35"/>
      <c r="J55" s="35"/>
      <c r="K55" s="35"/>
      <c r="L55" s="35"/>
      <c r="M55" s="32"/>
      <c r="N55" s="32"/>
      <c r="O55" s="32"/>
      <c r="P55" s="32"/>
      <c r="Q55" s="32"/>
      <c r="R55" s="32"/>
      <c r="S55" s="32"/>
      <c r="T55" s="32"/>
      <c r="U55" s="32"/>
      <c r="V55" s="32"/>
      <c r="W55" s="32"/>
      <c r="X55" s="32"/>
      <c r="Y55" s="32"/>
      <c r="Z55" s="32"/>
    </row>
    <row r="56" spans="1:26" s="3" customFormat="1" ht="29.25" customHeight="1" x14ac:dyDescent="0.25">
      <c r="A56" s="4">
        <v>9</v>
      </c>
      <c r="B56" s="5" t="s">
        <v>44</v>
      </c>
      <c r="C56" s="26">
        <f t="shared" si="15"/>
        <v>427</v>
      </c>
      <c r="D56" s="26">
        <v>415</v>
      </c>
      <c r="E56" s="26">
        <v>12</v>
      </c>
      <c r="F56" s="26">
        <v>0</v>
      </c>
      <c r="G56" s="26">
        <v>0</v>
      </c>
      <c r="H56" s="26">
        <f t="shared" si="16"/>
        <v>290.09399999999999</v>
      </c>
      <c r="I56" s="26">
        <v>290.09399999999999</v>
      </c>
      <c r="J56" s="26">
        <v>0</v>
      </c>
      <c r="K56" s="26">
        <v>0</v>
      </c>
      <c r="L56" s="26"/>
      <c r="M56" s="32"/>
      <c r="N56" s="32"/>
      <c r="O56" s="32"/>
      <c r="P56" s="32"/>
      <c r="Q56" s="32"/>
      <c r="R56" s="32"/>
      <c r="S56" s="32"/>
      <c r="T56" s="32"/>
      <c r="U56" s="32"/>
      <c r="V56" s="32"/>
      <c r="W56" s="32"/>
      <c r="X56" s="32"/>
      <c r="Y56" s="32"/>
      <c r="Z56" s="32"/>
    </row>
    <row r="57" spans="1:26" s="3" customFormat="1" ht="79.5" customHeight="1" x14ac:dyDescent="0.25">
      <c r="A57" s="8" t="s">
        <v>24</v>
      </c>
      <c r="B57" s="9" t="s">
        <v>2</v>
      </c>
      <c r="C57" s="35">
        <f>SUM(C58:C65)</f>
        <v>0</v>
      </c>
      <c r="D57" s="35">
        <f t="shared" ref="D57:L57" si="17">SUM(D58:D65)</f>
        <v>0</v>
      </c>
      <c r="E57" s="35">
        <f t="shared" si="17"/>
        <v>0</v>
      </c>
      <c r="F57" s="35">
        <f t="shared" si="17"/>
        <v>0</v>
      </c>
      <c r="G57" s="35">
        <f t="shared" si="17"/>
        <v>0</v>
      </c>
      <c r="H57" s="35">
        <f t="shared" si="17"/>
        <v>0</v>
      </c>
      <c r="I57" s="35">
        <f t="shared" si="17"/>
        <v>0</v>
      </c>
      <c r="J57" s="35">
        <f t="shared" si="17"/>
        <v>0</v>
      </c>
      <c r="K57" s="35">
        <f t="shared" si="17"/>
        <v>0</v>
      </c>
      <c r="L57" s="35">
        <f t="shared" si="17"/>
        <v>0</v>
      </c>
      <c r="M57" s="32"/>
      <c r="N57" s="32"/>
      <c r="O57" s="32"/>
      <c r="P57" s="32"/>
      <c r="Q57" s="32"/>
      <c r="R57" s="32"/>
      <c r="S57" s="32"/>
      <c r="T57" s="32"/>
      <c r="U57" s="32"/>
      <c r="V57" s="32"/>
      <c r="W57" s="32"/>
      <c r="X57" s="32"/>
      <c r="Y57" s="32"/>
      <c r="Z57" s="32"/>
    </row>
    <row r="58" spans="1:26" s="3" customFormat="1" ht="34.5" hidden="1" customHeight="1" x14ac:dyDescent="0.25">
      <c r="A58" s="4">
        <v>1</v>
      </c>
      <c r="B58" s="5" t="s">
        <v>34</v>
      </c>
      <c r="C58" s="35"/>
      <c r="D58" s="35"/>
      <c r="E58" s="35"/>
      <c r="F58" s="35"/>
      <c r="G58" s="35"/>
      <c r="H58" s="35"/>
      <c r="I58" s="35"/>
      <c r="J58" s="35"/>
      <c r="K58" s="35"/>
      <c r="L58" s="35"/>
      <c r="M58" s="32"/>
      <c r="N58" s="32"/>
      <c r="O58" s="32"/>
      <c r="P58" s="32"/>
      <c r="Q58" s="32"/>
      <c r="R58" s="32"/>
      <c r="S58" s="32"/>
      <c r="T58" s="32"/>
      <c r="U58" s="32"/>
      <c r="V58" s="32"/>
      <c r="W58" s="32"/>
      <c r="X58" s="32"/>
      <c r="Y58" s="32"/>
      <c r="Z58" s="32"/>
    </row>
    <row r="59" spans="1:26" s="3" customFormat="1" ht="34.5" hidden="1" customHeight="1" x14ac:dyDescent="0.25">
      <c r="A59" s="4">
        <v>2</v>
      </c>
      <c r="B59" s="5" t="s">
        <v>35</v>
      </c>
      <c r="C59" s="35"/>
      <c r="D59" s="35"/>
      <c r="E59" s="35"/>
      <c r="F59" s="35"/>
      <c r="G59" s="35"/>
      <c r="H59" s="35"/>
      <c r="I59" s="35"/>
      <c r="J59" s="35"/>
      <c r="K59" s="35"/>
      <c r="L59" s="35"/>
      <c r="M59" s="32"/>
      <c r="N59" s="32"/>
      <c r="O59" s="32"/>
      <c r="P59" s="32"/>
      <c r="Q59" s="32"/>
      <c r="R59" s="32"/>
      <c r="S59" s="32"/>
      <c r="T59" s="32"/>
      <c r="U59" s="32"/>
      <c r="V59" s="32"/>
      <c r="W59" s="32"/>
      <c r="X59" s="32"/>
      <c r="Y59" s="32"/>
      <c r="Z59" s="32"/>
    </row>
    <row r="60" spans="1:26" s="3" customFormat="1" ht="34.5" hidden="1" customHeight="1" x14ac:dyDescent="0.25">
      <c r="A60" s="4">
        <v>3</v>
      </c>
      <c r="B60" s="5" t="s">
        <v>36</v>
      </c>
      <c r="C60" s="26"/>
      <c r="D60" s="26"/>
      <c r="E60" s="26"/>
      <c r="F60" s="26"/>
      <c r="G60" s="26"/>
      <c r="H60" s="26"/>
      <c r="I60" s="26"/>
      <c r="J60" s="26"/>
      <c r="K60" s="26"/>
      <c r="L60" s="26"/>
      <c r="M60" s="32"/>
      <c r="N60" s="32"/>
      <c r="O60" s="32"/>
      <c r="P60" s="32"/>
      <c r="Q60" s="32"/>
      <c r="R60" s="32"/>
      <c r="S60" s="32"/>
      <c r="T60" s="32"/>
      <c r="U60" s="32"/>
      <c r="V60" s="32"/>
      <c r="W60" s="32"/>
      <c r="X60" s="32"/>
      <c r="Y60" s="32"/>
      <c r="Z60" s="32"/>
    </row>
    <row r="61" spans="1:26" s="3" customFormat="1" ht="34.5" hidden="1" customHeight="1" x14ac:dyDescent="0.25">
      <c r="A61" s="4">
        <v>4</v>
      </c>
      <c r="B61" s="5" t="s">
        <v>37</v>
      </c>
      <c r="C61" s="26"/>
      <c r="D61" s="26"/>
      <c r="E61" s="26"/>
      <c r="F61" s="26"/>
      <c r="G61" s="26"/>
      <c r="H61" s="26"/>
      <c r="I61" s="26"/>
      <c r="J61" s="26"/>
      <c r="K61" s="26"/>
      <c r="L61" s="26"/>
      <c r="M61" s="32"/>
      <c r="N61" s="32"/>
      <c r="O61" s="32"/>
      <c r="P61" s="32"/>
      <c r="Q61" s="32"/>
      <c r="R61" s="32"/>
      <c r="S61" s="32"/>
      <c r="T61" s="32"/>
      <c r="U61" s="32"/>
      <c r="V61" s="32"/>
      <c r="W61" s="32"/>
      <c r="X61" s="32"/>
      <c r="Y61" s="32"/>
      <c r="Z61" s="32"/>
    </row>
    <row r="62" spans="1:26" s="3" customFormat="1" ht="34.5" hidden="1" customHeight="1" x14ac:dyDescent="0.25">
      <c r="A62" s="4">
        <v>5</v>
      </c>
      <c r="B62" s="5" t="s">
        <v>38</v>
      </c>
      <c r="C62" s="35"/>
      <c r="D62" s="35"/>
      <c r="E62" s="35"/>
      <c r="F62" s="35"/>
      <c r="G62" s="35"/>
      <c r="H62" s="35"/>
      <c r="I62" s="35"/>
      <c r="J62" s="35"/>
      <c r="K62" s="35"/>
      <c r="L62" s="35"/>
      <c r="M62" s="32"/>
      <c r="N62" s="32"/>
      <c r="O62" s="32"/>
      <c r="P62" s="32"/>
      <c r="Q62" s="32"/>
      <c r="R62" s="32"/>
      <c r="S62" s="32"/>
      <c r="T62" s="32"/>
      <c r="U62" s="32"/>
      <c r="V62" s="32"/>
      <c r="W62" s="32"/>
      <c r="X62" s="32"/>
      <c r="Y62" s="32"/>
      <c r="Z62" s="32"/>
    </row>
    <row r="63" spans="1:26" s="3" customFormat="1" ht="34.5" hidden="1" customHeight="1" x14ac:dyDescent="0.25">
      <c r="A63" s="4">
        <v>6</v>
      </c>
      <c r="B63" s="5" t="s">
        <v>39</v>
      </c>
      <c r="C63" s="35"/>
      <c r="D63" s="35"/>
      <c r="E63" s="35"/>
      <c r="F63" s="35"/>
      <c r="G63" s="35"/>
      <c r="H63" s="35"/>
      <c r="I63" s="35"/>
      <c r="J63" s="35"/>
      <c r="K63" s="35"/>
      <c r="L63" s="35"/>
      <c r="M63" s="32"/>
      <c r="N63" s="32"/>
      <c r="O63" s="32"/>
      <c r="P63" s="32"/>
      <c r="Q63" s="32"/>
      <c r="R63" s="32"/>
      <c r="S63" s="32"/>
      <c r="T63" s="32"/>
      <c r="U63" s="32"/>
      <c r="V63" s="32"/>
      <c r="W63" s="32"/>
      <c r="X63" s="32"/>
      <c r="Y63" s="32"/>
      <c r="Z63" s="32"/>
    </row>
    <row r="64" spans="1:26" s="3" customFormat="1" ht="34.5" hidden="1" customHeight="1" x14ac:dyDescent="0.25">
      <c r="A64" s="4">
        <v>7</v>
      </c>
      <c r="B64" s="5" t="s">
        <v>40</v>
      </c>
      <c r="C64" s="35"/>
      <c r="D64" s="35"/>
      <c r="E64" s="35"/>
      <c r="F64" s="35"/>
      <c r="G64" s="35"/>
      <c r="H64" s="35"/>
      <c r="I64" s="35"/>
      <c r="J64" s="35"/>
      <c r="K64" s="35"/>
      <c r="L64" s="35"/>
      <c r="M64" s="32"/>
      <c r="N64" s="32"/>
      <c r="O64" s="32"/>
      <c r="P64" s="32"/>
      <c r="Q64" s="32"/>
      <c r="R64" s="32"/>
      <c r="S64" s="32"/>
      <c r="T64" s="32"/>
      <c r="U64" s="32"/>
      <c r="V64" s="32"/>
      <c r="W64" s="32"/>
      <c r="X64" s="32"/>
      <c r="Y64" s="32"/>
      <c r="Z64" s="32"/>
    </row>
    <row r="65" spans="1:26" s="3" customFormat="1" ht="34.5" hidden="1" customHeight="1" x14ac:dyDescent="0.25">
      <c r="A65" s="39">
        <v>8</v>
      </c>
      <c r="B65" s="40" t="s">
        <v>41</v>
      </c>
      <c r="C65" s="41"/>
      <c r="D65" s="41"/>
      <c r="E65" s="41"/>
      <c r="F65" s="41"/>
      <c r="G65" s="41"/>
      <c r="H65" s="41"/>
      <c r="I65" s="41"/>
      <c r="J65" s="41"/>
      <c r="K65" s="41"/>
      <c r="L65" s="41"/>
      <c r="M65" s="32"/>
      <c r="N65" s="32"/>
      <c r="O65" s="32"/>
      <c r="P65" s="32"/>
      <c r="Q65" s="32"/>
      <c r="R65" s="32"/>
      <c r="S65" s="32"/>
      <c r="T65" s="32"/>
      <c r="U65" s="32"/>
      <c r="V65" s="32"/>
      <c r="W65" s="32"/>
      <c r="X65" s="32"/>
      <c r="Y65" s="32"/>
      <c r="Z65" s="32"/>
    </row>
    <row r="66" spans="1:26" s="3" customFormat="1" ht="26.25" customHeight="1" x14ac:dyDescent="0.25">
      <c r="A66" s="27" t="s">
        <v>22</v>
      </c>
      <c r="B66" s="29" t="s">
        <v>14</v>
      </c>
      <c r="C66" s="42">
        <f>C67+C127</f>
        <v>237428.73229999997</v>
      </c>
      <c r="D66" s="42">
        <f t="shared" ref="D66:L66" si="18">D67+D127</f>
        <v>222953.04876218998</v>
      </c>
      <c r="E66" s="42">
        <f t="shared" si="18"/>
        <v>5275.2644178099999</v>
      </c>
      <c r="F66" s="42">
        <f t="shared" si="18"/>
        <v>101.25399999999999</v>
      </c>
      <c r="G66" s="42">
        <f t="shared" si="18"/>
        <v>9099.1651199999997</v>
      </c>
      <c r="H66" s="42">
        <f t="shared" si="18"/>
        <v>101077.564938</v>
      </c>
      <c r="I66" s="42">
        <f t="shared" si="18"/>
        <v>94062.886565270004</v>
      </c>
      <c r="J66" s="42">
        <f t="shared" si="18"/>
        <v>2468.5588527299997</v>
      </c>
      <c r="K66" s="42">
        <f t="shared" si="18"/>
        <v>116.264</v>
      </c>
      <c r="L66" s="42">
        <f t="shared" si="18"/>
        <v>4429.8555200000001</v>
      </c>
      <c r="M66" s="32"/>
      <c r="N66" s="32"/>
      <c r="O66" s="32"/>
      <c r="P66" s="32"/>
      <c r="Q66" s="32"/>
      <c r="R66" s="32"/>
      <c r="S66" s="32"/>
      <c r="T66" s="32"/>
      <c r="U66" s="32"/>
      <c r="V66" s="32"/>
      <c r="W66" s="32"/>
      <c r="X66" s="32"/>
      <c r="Y66" s="32"/>
      <c r="Z66" s="32"/>
    </row>
    <row r="67" spans="1:26" s="3" customFormat="1" ht="25.5" customHeight="1" x14ac:dyDescent="0.25">
      <c r="A67" s="15" t="s">
        <v>27</v>
      </c>
      <c r="B67" s="16" t="s">
        <v>28</v>
      </c>
      <c r="C67" s="43">
        <f>C68+C77+C98+C108+C118</f>
        <v>84764.264332999985</v>
      </c>
      <c r="D67" s="43">
        <f t="shared" ref="D67:L67" si="19">D68+D77+D98+D108+D118</f>
        <v>82229.815052999984</v>
      </c>
      <c r="E67" s="43">
        <f t="shared" si="19"/>
        <v>893.82600000000002</v>
      </c>
      <c r="F67" s="43">
        <f t="shared" si="19"/>
        <v>38.299999999999997</v>
      </c>
      <c r="G67" s="43">
        <f t="shared" si="19"/>
        <v>1602.3232800000001</v>
      </c>
      <c r="H67" s="43">
        <f t="shared" si="19"/>
        <v>53938.529306999997</v>
      </c>
      <c r="I67" s="43">
        <f t="shared" si="19"/>
        <v>52455.103000000003</v>
      </c>
      <c r="J67" s="43">
        <f t="shared" si="19"/>
        <v>586.41562699999997</v>
      </c>
      <c r="K67" s="43">
        <f t="shared" si="19"/>
        <v>38.299999999999997</v>
      </c>
      <c r="L67" s="43">
        <f t="shared" si="19"/>
        <v>858.71068000000002</v>
      </c>
      <c r="M67" s="32"/>
      <c r="N67" s="32"/>
      <c r="O67" s="32"/>
      <c r="P67" s="32"/>
      <c r="Q67" s="32"/>
      <c r="R67" s="32"/>
      <c r="S67" s="32"/>
      <c r="T67" s="32"/>
      <c r="U67" s="32"/>
      <c r="V67" s="32"/>
      <c r="W67" s="32"/>
      <c r="X67" s="32"/>
      <c r="Y67" s="32"/>
      <c r="Z67" s="32"/>
    </row>
    <row r="68" spans="1:26" s="3" customFormat="1" ht="29.25" customHeight="1" x14ac:dyDescent="0.25">
      <c r="A68" s="6" t="s">
        <v>12</v>
      </c>
      <c r="B68" s="7" t="s">
        <v>23</v>
      </c>
      <c r="C68" s="34">
        <f>SUM(C69:C76)</f>
        <v>71584.759999999995</v>
      </c>
      <c r="D68" s="34">
        <f t="shared" ref="D68:L68" si="20">SUM(D69:D76)</f>
        <v>71075.759999999995</v>
      </c>
      <c r="E68" s="34">
        <f t="shared" si="20"/>
        <v>509</v>
      </c>
      <c r="F68" s="34">
        <f t="shared" si="20"/>
        <v>0</v>
      </c>
      <c r="G68" s="34">
        <f t="shared" si="20"/>
        <v>0</v>
      </c>
      <c r="H68" s="34">
        <f t="shared" si="20"/>
        <v>50112.49</v>
      </c>
      <c r="I68" s="34">
        <f t="shared" si="20"/>
        <v>49606.49</v>
      </c>
      <c r="J68" s="34">
        <f t="shared" si="20"/>
        <v>506</v>
      </c>
      <c r="K68" s="34">
        <f t="shared" si="20"/>
        <v>0</v>
      </c>
      <c r="L68" s="34">
        <f t="shared" si="20"/>
        <v>0</v>
      </c>
      <c r="M68" s="31"/>
      <c r="N68" s="32"/>
      <c r="O68" s="32"/>
      <c r="P68" s="32"/>
      <c r="Q68" s="32"/>
      <c r="R68" s="32"/>
      <c r="S68" s="32"/>
      <c r="T68" s="32"/>
      <c r="U68" s="32"/>
      <c r="V68" s="32"/>
      <c r="W68" s="32"/>
      <c r="X68" s="32"/>
      <c r="Y68" s="32"/>
      <c r="Z68" s="32"/>
    </row>
    <row r="69" spans="1:26" s="3" customFormat="1" ht="32.25" customHeight="1" x14ac:dyDescent="0.25">
      <c r="A69" s="4">
        <v>1</v>
      </c>
      <c r="B69" s="5" t="s">
        <v>34</v>
      </c>
      <c r="C69" s="19">
        <f>D69+E69+F69+G69</f>
        <v>0</v>
      </c>
      <c r="D69" s="44"/>
      <c r="E69" s="44"/>
      <c r="F69" s="44"/>
      <c r="G69" s="44"/>
      <c r="H69" s="19">
        <f>I69+J69+K69+L69</f>
        <v>0</v>
      </c>
      <c r="I69" s="44"/>
      <c r="J69" s="44"/>
      <c r="K69" s="44"/>
      <c r="L69" s="44"/>
      <c r="M69" s="31"/>
      <c r="N69" s="32"/>
      <c r="O69" s="32"/>
      <c r="P69" s="32"/>
      <c r="Q69" s="32"/>
      <c r="R69" s="32"/>
      <c r="S69" s="32"/>
      <c r="T69" s="32"/>
      <c r="U69" s="32"/>
      <c r="V69" s="32"/>
      <c r="W69" s="32"/>
      <c r="X69" s="32"/>
      <c r="Y69" s="32"/>
      <c r="Z69" s="32"/>
    </row>
    <row r="70" spans="1:26" s="3" customFormat="1" ht="32.25" customHeight="1" x14ac:dyDescent="0.25">
      <c r="A70" s="4">
        <v>2</v>
      </c>
      <c r="B70" s="5" t="s">
        <v>35</v>
      </c>
      <c r="C70" s="19">
        <f t="shared" ref="C70:C76" si="21">D70+E70+F70+G70</f>
        <v>3684.76</v>
      </c>
      <c r="D70" s="19">
        <v>3681.76</v>
      </c>
      <c r="E70" s="19">
        <v>3</v>
      </c>
      <c r="F70" s="19"/>
      <c r="G70" s="19"/>
      <c r="H70" s="19">
        <f t="shared" ref="H70:H76" si="22">I70+J70+K70+L70</f>
        <v>15716.49</v>
      </c>
      <c r="I70" s="19">
        <v>15716.49</v>
      </c>
      <c r="J70" s="19"/>
      <c r="K70" s="19"/>
      <c r="L70" s="19"/>
      <c r="M70" s="31"/>
      <c r="N70" s="32"/>
      <c r="O70" s="32"/>
      <c r="P70" s="32"/>
      <c r="Q70" s="32"/>
      <c r="R70" s="32"/>
      <c r="S70" s="32"/>
      <c r="T70" s="32"/>
      <c r="U70" s="32"/>
      <c r="V70" s="32"/>
      <c r="W70" s="32"/>
      <c r="X70" s="32"/>
      <c r="Y70" s="32"/>
      <c r="Z70" s="32"/>
    </row>
    <row r="71" spans="1:26" s="3" customFormat="1" ht="32.25" customHeight="1" x14ac:dyDescent="0.25">
      <c r="A71" s="4">
        <v>3</v>
      </c>
      <c r="B71" s="5" t="s">
        <v>36</v>
      </c>
      <c r="C71" s="19">
        <f t="shared" si="21"/>
        <v>67900</v>
      </c>
      <c r="D71" s="19">
        <f>D11-I11</f>
        <v>67394</v>
      </c>
      <c r="E71" s="19">
        <f>E11-J11</f>
        <v>506</v>
      </c>
      <c r="F71" s="19"/>
      <c r="G71" s="19"/>
      <c r="H71" s="19">
        <f t="shared" si="22"/>
        <v>34396</v>
      </c>
      <c r="I71" s="19">
        <v>33890</v>
      </c>
      <c r="J71" s="19">
        <v>506</v>
      </c>
      <c r="K71" s="19"/>
      <c r="L71" s="19"/>
      <c r="M71" s="31"/>
      <c r="N71" s="32"/>
      <c r="O71" s="32"/>
      <c r="P71" s="32"/>
      <c r="Q71" s="32"/>
      <c r="R71" s="32"/>
      <c r="S71" s="32"/>
      <c r="T71" s="32"/>
      <c r="U71" s="32"/>
      <c r="V71" s="32"/>
      <c r="W71" s="32"/>
      <c r="X71" s="32"/>
      <c r="Y71" s="32"/>
      <c r="Z71" s="32"/>
    </row>
    <row r="72" spans="1:26" s="3" customFormat="1" ht="32.25" customHeight="1" x14ac:dyDescent="0.25">
      <c r="A72" s="4">
        <v>4</v>
      </c>
      <c r="B72" s="5" t="s">
        <v>37</v>
      </c>
      <c r="C72" s="19">
        <f t="shared" si="21"/>
        <v>0</v>
      </c>
      <c r="D72" s="44"/>
      <c r="E72" s="44"/>
      <c r="F72" s="44"/>
      <c r="G72" s="44"/>
      <c r="H72" s="19">
        <f t="shared" si="22"/>
        <v>0</v>
      </c>
      <c r="I72" s="44"/>
      <c r="J72" s="44"/>
      <c r="K72" s="44"/>
      <c r="L72" s="44"/>
      <c r="M72" s="31"/>
      <c r="N72" s="32"/>
      <c r="O72" s="32"/>
      <c r="P72" s="32"/>
      <c r="Q72" s="32"/>
      <c r="R72" s="32"/>
      <c r="S72" s="32"/>
      <c r="T72" s="32"/>
      <c r="U72" s="32"/>
      <c r="V72" s="32"/>
      <c r="W72" s="32"/>
      <c r="X72" s="32"/>
      <c r="Y72" s="32"/>
      <c r="Z72" s="32"/>
    </row>
    <row r="73" spans="1:26" s="3" customFormat="1" ht="32.25" customHeight="1" x14ac:dyDescent="0.25">
      <c r="A73" s="4">
        <v>5</v>
      </c>
      <c r="B73" s="5" t="s">
        <v>38</v>
      </c>
      <c r="C73" s="19">
        <f t="shared" si="21"/>
        <v>0</v>
      </c>
      <c r="D73" s="44"/>
      <c r="E73" s="44"/>
      <c r="F73" s="44"/>
      <c r="G73" s="44"/>
      <c r="H73" s="19">
        <f t="shared" si="22"/>
        <v>0</v>
      </c>
      <c r="I73" s="44"/>
      <c r="J73" s="44"/>
      <c r="K73" s="44"/>
      <c r="L73" s="44"/>
      <c r="M73" s="31"/>
      <c r="N73" s="32"/>
      <c r="O73" s="32"/>
      <c r="P73" s="32"/>
      <c r="Q73" s="32"/>
      <c r="R73" s="32"/>
      <c r="S73" s="32"/>
      <c r="T73" s="32"/>
      <c r="U73" s="32"/>
      <c r="V73" s="32"/>
      <c r="W73" s="32"/>
      <c r="X73" s="32"/>
      <c r="Y73" s="32"/>
      <c r="Z73" s="32"/>
    </row>
    <row r="74" spans="1:26" s="3" customFormat="1" ht="32.25" customHeight="1" x14ac:dyDescent="0.25">
      <c r="A74" s="4">
        <v>6</v>
      </c>
      <c r="B74" s="5" t="s">
        <v>39</v>
      </c>
      <c r="C74" s="19">
        <f t="shared" si="21"/>
        <v>0</v>
      </c>
      <c r="D74" s="44"/>
      <c r="E74" s="44"/>
      <c r="F74" s="44"/>
      <c r="G74" s="44"/>
      <c r="H74" s="19">
        <f t="shared" si="22"/>
        <v>0</v>
      </c>
      <c r="I74" s="44"/>
      <c r="J74" s="44"/>
      <c r="K74" s="44"/>
      <c r="L74" s="44"/>
      <c r="M74" s="31"/>
      <c r="N74" s="32"/>
      <c r="O74" s="32"/>
      <c r="P74" s="32"/>
      <c r="Q74" s="32"/>
      <c r="R74" s="32"/>
      <c r="S74" s="32"/>
      <c r="T74" s="32"/>
      <c r="U74" s="32"/>
      <c r="V74" s="32"/>
      <c r="W74" s="32"/>
      <c r="X74" s="32"/>
      <c r="Y74" s="32"/>
      <c r="Z74" s="32"/>
    </row>
    <row r="75" spans="1:26" s="3" customFormat="1" ht="32.25" customHeight="1" x14ac:dyDescent="0.25">
      <c r="A75" s="4">
        <v>7</v>
      </c>
      <c r="B75" s="5" t="s">
        <v>40</v>
      </c>
      <c r="C75" s="19">
        <f t="shared" si="21"/>
        <v>0</v>
      </c>
      <c r="D75" s="44"/>
      <c r="E75" s="44"/>
      <c r="F75" s="44"/>
      <c r="G75" s="44"/>
      <c r="H75" s="19">
        <f t="shared" si="22"/>
        <v>0</v>
      </c>
      <c r="I75" s="44"/>
      <c r="J75" s="44"/>
      <c r="K75" s="44"/>
      <c r="L75" s="44"/>
      <c r="M75" s="31"/>
      <c r="N75" s="32"/>
      <c r="O75" s="32"/>
      <c r="P75" s="32"/>
      <c r="Q75" s="32"/>
      <c r="R75" s="32"/>
      <c r="S75" s="32"/>
      <c r="T75" s="32"/>
      <c r="U75" s="32"/>
      <c r="V75" s="32"/>
      <c r="W75" s="32"/>
      <c r="X75" s="32"/>
      <c r="Y75" s="32"/>
      <c r="Z75" s="32"/>
    </row>
    <row r="76" spans="1:26" s="3" customFormat="1" ht="32.25" customHeight="1" x14ac:dyDescent="0.25">
      <c r="A76" s="4">
        <v>8</v>
      </c>
      <c r="B76" s="5" t="s">
        <v>41</v>
      </c>
      <c r="C76" s="19">
        <f t="shared" si="21"/>
        <v>0</v>
      </c>
      <c r="D76" s="44"/>
      <c r="E76" s="44"/>
      <c r="F76" s="44"/>
      <c r="G76" s="44"/>
      <c r="H76" s="19">
        <f t="shared" si="22"/>
        <v>0</v>
      </c>
      <c r="I76" s="44"/>
      <c r="J76" s="44"/>
      <c r="K76" s="44"/>
      <c r="L76" s="44"/>
      <c r="M76" s="31"/>
      <c r="N76" s="32"/>
      <c r="O76" s="32"/>
      <c r="P76" s="32"/>
      <c r="Q76" s="32"/>
      <c r="R76" s="32"/>
      <c r="S76" s="32"/>
      <c r="T76" s="32"/>
      <c r="U76" s="32"/>
      <c r="V76" s="32"/>
      <c r="W76" s="32"/>
      <c r="X76" s="32"/>
      <c r="Y76" s="32"/>
      <c r="Z76" s="32"/>
    </row>
    <row r="77" spans="1:26" s="3" customFormat="1" ht="32.25" customHeight="1" x14ac:dyDescent="0.25">
      <c r="A77" s="8" t="s">
        <v>15</v>
      </c>
      <c r="B77" s="9" t="s">
        <v>1</v>
      </c>
      <c r="C77" s="35">
        <f>C78+C89</f>
        <v>10079.800279999999</v>
      </c>
      <c r="D77" s="35">
        <f t="shared" ref="D77:L77" si="23">D78+D89</f>
        <v>8236.3510000000006</v>
      </c>
      <c r="E77" s="35">
        <f t="shared" si="23"/>
        <v>202.82599999999996</v>
      </c>
      <c r="F77" s="35">
        <f t="shared" si="23"/>
        <v>38.299999999999997</v>
      </c>
      <c r="G77" s="35">
        <f t="shared" si="23"/>
        <v>1602.3232800000001</v>
      </c>
      <c r="H77" s="35">
        <f t="shared" si="23"/>
        <v>3755.0693070000007</v>
      </c>
      <c r="I77" s="35">
        <f t="shared" si="23"/>
        <v>2778.643</v>
      </c>
      <c r="J77" s="35">
        <f t="shared" si="23"/>
        <v>79.415627000000001</v>
      </c>
      <c r="K77" s="35">
        <f t="shared" si="23"/>
        <v>38.299999999999997</v>
      </c>
      <c r="L77" s="35">
        <f t="shared" si="23"/>
        <v>858.71068000000002</v>
      </c>
      <c r="M77" s="32"/>
      <c r="N77" s="32"/>
      <c r="O77" s="32"/>
      <c r="P77" s="32"/>
      <c r="Q77" s="32"/>
      <c r="R77" s="32"/>
      <c r="S77" s="32"/>
      <c r="T77" s="32"/>
      <c r="U77" s="32"/>
      <c r="V77" s="32"/>
      <c r="W77" s="32"/>
      <c r="X77" s="32"/>
      <c r="Y77" s="32"/>
      <c r="Z77" s="32"/>
    </row>
    <row r="78" spans="1:26" ht="32.25" customHeight="1" x14ac:dyDescent="0.25">
      <c r="A78" s="57" t="s">
        <v>42</v>
      </c>
      <c r="B78" s="9" t="s">
        <v>18</v>
      </c>
      <c r="C78" s="35">
        <f>SUM(C79:C87)</f>
        <v>4152.0495999999994</v>
      </c>
      <c r="D78" s="35">
        <f t="shared" ref="D78:L78" si="24">SUM(D79:D87)</f>
        <v>3591.5450000000001</v>
      </c>
      <c r="E78" s="35">
        <f t="shared" si="24"/>
        <v>59.682000000000002</v>
      </c>
      <c r="F78" s="35">
        <f t="shared" si="24"/>
        <v>0</v>
      </c>
      <c r="G78" s="35">
        <f t="shared" si="24"/>
        <v>500.82260000000002</v>
      </c>
      <c r="H78" s="35">
        <f t="shared" si="24"/>
        <v>0</v>
      </c>
      <c r="I78" s="35">
        <f t="shared" si="24"/>
        <v>0</v>
      </c>
      <c r="J78" s="35">
        <f t="shared" si="24"/>
        <v>0</v>
      </c>
      <c r="K78" s="35">
        <f t="shared" si="24"/>
        <v>0</v>
      </c>
      <c r="L78" s="35">
        <f t="shared" si="24"/>
        <v>0</v>
      </c>
      <c r="M78" s="21"/>
      <c r="N78" s="21"/>
      <c r="O78" s="21"/>
      <c r="P78" s="21"/>
      <c r="Q78" s="21"/>
      <c r="R78" s="21"/>
      <c r="S78" s="21"/>
      <c r="T78" s="21"/>
      <c r="U78" s="21"/>
      <c r="V78" s="21"/>
      <c r="W78" s="21"/>
      <c r="X78" s="21"/>
      <c r="Y78" s="21"/>
      <c r="Z78" s="21"/>
    </row>
    <row r="79" spans="1:26" ht="34.5" customHeight="1" x14ac:dyDescent="0.25">
      <c r="A79" s="4">
        <v>1</v>
      </c>
      <c r="B79" s="5" t="s">
        <v>34</v>
      </c>
      <c r="C79" s="26">
        <f>D79+E79+F79+G79</f>
        <v>0</v>
      </c>
      <c r="D79" s="26"/>
      <c r="E79" s="26"/>
      <c r="F79" s="26"/>
      <c r="G79" s="26"/>
      <c r="H79" s="26">
        <f>I79+J79+K79+L79</f>
        <v>0</v>
      </c>
      <c r="I79" s="26"/>
      <c r="J79" s="26"/>
      <c r="K79" s="26"/>
      <c r="L79" s="26"/>
      <c r="M79" s="21"/>
      <c r="N79" s="21"/>
      <c r="O79" s="21"/>
      <c r="P79" s="21"/>
      <c r="Q79" s="21"/>
      <c r="R79" s="21"/>
      <c r="S79" s="21"/>
      <c r="T79" s="21"/>
      <c r="U79" s="21"/>
      <c r="V79" s="21"/>
      <c r="W79" s="21"/>
      <c r="X79" s="21"/>
      <c r="Y79" s="21"/>
      <c r="Z79" s="21"/>
    </row>
    <row r="80" spans="1:26" ht="34.5" customHeight="1" x14ac:dyDescent="0.25">
      <c r="A80" s="4">
        <v>2</v>
      </c>
      <c r="B80" s="5" t="s">
        <v>35</v>
      </c>
      <c r="C80" s="26">
        <f t="shared" ref="C80:C88" si="25">D80+E80+F80+G80</f>
        <v>0</v>
      </c>
      <c r="D80" s="26"/>
      <c r="E80" s="26"/>
      <c r="F80" s="26"/>
      <c r="G80" s="26"/>
      <c r="H80" s="26">
        <f t="shared" ref="H80:H88" si="26">I80+J80+K80+L80</f>
        <v>0</v>
      </c>
      <c r="I80" s="26"/>
      <c r="J80" s="26"/>
      <c r="K80" s="26"/>
      <c r="L80" s="26"/>
      <c r="M80" s="21"/>
      <c r="N80" s="21"/>
      <c r="O80" s="21"/>
      <c r="P80" s="21"/>
      <c r="Q80" s="21"/>
      <c r="R80" s="21"/>
      <c r="S80" s="21"/>
      <c r="T80" s="21"/>
      <c r="U80" s="21"/>
      <c r="V80" s="21"/>
      <c r="W80" s="21"/>
      <c r="X80" s="21"/>
      <c r="Y80" s="21"/>
      <c r="Z80" s="21"/>
    </row>
    <row r="81" spans="1:26" ht="34.5" customHeight="1" x14ac:dyDescent="0.25">
      <c r="A81" s="4">
        <v>3</v>
      </c>
      <c r="B81" s="5" t="s">
        <v>36</v>
      </c>
      <c r="C81" s="26">
        <f t="shared" si="25"/>
        <v>0</v>
      </c>
      <c r="D81" s="26"/>
      <c r="E81" s="26"/>
      <c r="F81" s="26"/>
      <c r="G81" s="26"/>
      <c r="H81" s="26">
        <f t="shared" si="26"/>
        <v>0</v>
      </c>
      <c r="I81" s="26"/>
      <c r="J81" s="26"/>
      <c r="K81" s="26"/>
      <c r="L81" s="26"/>
      <c r="M81" s="21"/>
      <c r="N81" s="21"/>
      <c r="O81" s="21"/>
      <c r="P81" s="21"/>
      <c r="Q81" s="21"/>
      <c r="R81" s="21"/>
      <c r="S81" s="21"/>
      <c r="T81" s="21"/>
      <c r="U81" s="21"/>
      <c r="V81" s="21"/>
      <c r="W81" s="21"/>
      <c r="X81" s="21"/>
      <c r="Y81" s="21"/>
      <c r="Z81" s="21"/>
    </row>
    <row r="82" spans="1:26" ht="34.5" customHeight="1" x14ac:dyDescent="0.25">
      <c r="A82" s="4">
        <v>4</v>
      </c>
      <c r="B82" s="5" t="s">
        <v>37</v>
      </c>
      <c r="C82" s="26">
        <f t="shared" si="25"/>
        <v>1642.5219999999999</v>
      </c>
      <c r="D82" s="26">
        <v>1555</v>
      </c>
      <c r="E82" s="26"/>
      <c r="F82" s="26"/>
      <c r="G82" s="26">
        <v>87.522000000000006</v>
      </c>
      <c r="H82" s="26">
        <f t="shared" si="26"/>
        <v>0</v>
      </c>
      <c r="I82" s="26"/>
      <c r="J82" s="26"/>
      <c r="K82" s="26"/>
      <c r="L82" s="26"/>
      <c r="M82" s="21"/>
      <c r="N82" s="21"/>
      <c r="O82" s="21"/>
      <c r="P82" s="21"/>
      <c r="Q82" s="21"/>
      <c r="R82" s="21"/>
      <c r="S82" s="21"/>
      <c r="T82" s="21"/>
      <c r="U82" s="21"/>
      <c r="V82" s="21"/>
      <c r="W82" s="21"/>
      <c r="X82" s="21"/>
      <c r="Y82" s="21"/>
      <c r="Z82" s="21"/>
    </row>
    <row r="83" spans="1:26" ht="34.5" customHeight="1" x14ac:dyDescent="0.25">
      <c r="A83" s="4">
        <v>5</v>
      </c>
      <c r="B83" s="5" t="s">
        <v>38</v>
      </c>
      <c r="C83" s="26">
        <f t="shared" si="25"/>
        <v>0</v>
      </c>
      <c r="D83" s="26"/>
      <c r="E83" s="26"/>
      <c r="F83" s="26"/>
      <c r="G83" s="26"/>
      <c r="H83" s="26">
        <f t="shared" si="26"/>
        <v>0</v>
      </c>
      <c r="I83" s="26"/>
      <c r="J83" s="26"/>
      <c r="K83" s="26"/>
      <c r="L83" s="26"/>
      <c r="M83" s="21"/>
      <c r="N83" s="21"/>
      <c r="O83" s="21"/>
      <c r="P83" s="21"/>
      <c r="Q83" s="21"/>
      <c r="R83" s="21"/>
      <c r="S83" s="21"/>
      <c r="T83" s="21"/>
      <c r="U83" s="21"/>
      <c r="V83" s="21"/>
      <c r="W83" s="21"/>
      <c r="X83" s="21"/>
      <c r="Y83" s="21"/>
      <c r="Z83" s="21"/>
    </row>
    <row r="84" spans="1:26" s="20" customFormat="1" ht="34.5" customHeight="1" x14ac:dyDescent="0.25">
      <c r="A84" s="4">
        <v>6</v>
      </c>
      <c r="B84" s="5" t="s">
        <v>39</v>
      </c>
      <c r="C84" s="26">
        <f t="shared" si="25"/>
        <v>29.724</v>
      </c>
      <c r="D84" s="26">
        <v>29.724</v>
      </c>
      <c r="E84" s="26">
        <v>0</v>
      </c>
      <c r="F84" s="26"/>
      <c r="G84" s="26"/>
      <c r="H84" s="26">
        <f t="shared" si="26"/>
        <v>0</v>
      </c>
      <c r="I84" s="26">
        <v>0</v>
      </c>
      <c r="J84" s="26">
        <v>0</v>
      </c>
      <c r="K84" s="26"/>
      <c r="L84" s="26"/>
      <c r="M84" s="21" t="s">
        <v>53</v>
      </c>
      <c r="N84" s="21"/>
      <c r="O84" s="21"/>
      <c r="P84" s="21"/>
      <c r="Q84" s="21"/>
      <c r="R84" s="21"/>
      <c r="S84" s="21"/>
      <c r="T84" s="21"/>
      <c r="U84" s="21"/>
      <c r="V84" s="21"/>
      <c r="W84" s="21"/>
      <c r="X84" s="21"/>
      <c r="Y84" s="21"/>
      <c r="Z84" s="21"/>
    </row>
    <row r="85" spans="1:26" ht="34.5" customHeight="1" x14ac:dyDescent="0.25">
      <c r="A85" s="4">
        <v>7</v>
      </c>
      <c r="B85" s="5" t="s">
        <v>40</v>
      </c>
      <c r="C85" s="26">
        <f t="shared" si="25"/>
        <v>0</v>
      </c>
      <c r="D85" s="26"/>
      <c r="E85" s="26"/>
      <c r="F85" s="26"/>
      <c r="G85" s="26"/>
      <c r="H85" s="26">
        <f t="shared" si="26"/>
        <v>0</v>
      </c>
      <c r="I85" s="26"/>
      <c r="J85" s="26"/>
      <c r="K85" s="26"/>
      <c r="L85" s="26"/>
      <c r="M85" s="21"/>
      <c r="N85" s="21"/>
      <c r="O85" s="21"/>
      <c r="P85" s="21"/>
      <c r="Q85" s="21"/>
      <c r="R85" s="21"/>
      <c r="S85" s="21"/>
      <c r="T85" s="21"/>
      <c r="U85" s="21"/>
      <c r="V85" s="21"/>
      <c r="W85" s="21"/>
      <c r="X85" s="21"/>
      <c r="Y85" s="21"/>
      <c r="Z85" s="21"/>
    </row>
    <row r="86" spans="1:26" ht="34.5" customHeight="1" x14ac:dyDescent="0.25">
      <c r="A86" s="4">
        <v>8</v>
      </c>
      <c r="B86" s="5" t="s">
        <v>41</v>
      </c>
      <c r="C86" s="26">
        <f t="shared" si="25"/>
        <v>0</v>
      </c>
      <c r="D86" s="26"/>
      <c r="E86" s="26"/>
      <c r="F86" s="26"/>
      <c r="G86" s="26"/>
      <c r="H86" s="26">
        <f t="shared" si="26"/>
        <v>0</v>
      </c>
      <c r="I86" s="26"/>
      <c r="J86" s="26"/>
      <c r="K86" s="26"/>
      <c r="L86" s="26"/>
      <c r="M86" s="21"/>
      <c r="N86" s="21"/>
      <c r="O86" s="21"/>
      <c r="P86" s="21"/>
      <c r="Q86" s="21"/>
      <c r="R86" s="21"/>
      <c r="S86" s="21"/>
      <c r="T86" s="21"/>
      <c r="U86" s="21"/>
      <c r="V86" s="21"/>
      <c r="W86" s="21"/>
      <c r="X86" s="21"/>
      <c r="Y86" s="21"/>
      <c r="Z86" s="21"/>
    </row>
    <row r="87" spans="1:26" ht="34.5" customHeight="1" x14ac:dyDescent="0.25">
      <c r="A87" s="4">
        <v>9</v>
      </c>
      <c r="B87" s="5" t="s">
        <v>43</v>
      </c>
      <c r="C87" s="26">
        <f t="shared" si="25"/>
        <v>2479.8035999999997</v>
      </c>
      <c r="D87" s="26">
        <v>2006.8209999999999</v>
      </c>
      <c r="E87" s="26">
        <v>59.682000000000002</v>
      </c>
      <c r="F87" s="26">
        <v>0</v>
      </c>
      <c r="G87" s="26">
        <v>413.30060000000003</v>
      </c>
      <c r="H87" s="26">
        <f t="shared" si="26"/>
        <v>0</v>
      </c>
      <c r="I87" s="26">
        <v>0</v>
      </c>
      <c r="J87" s="26">
        <v>0</v>
      </c>
      <c r="K87" s="26">
        <v>0</v>
      </c>
      <c r="L87" s="26">
        <v>0</v>
      </c>
      <c r="M87" s="21"/>
      <c r="N87" s="21"/>
      <c r="O87" s="21"/>
      <c r="P87" s="21"/>
      <c r="Q87" s="21"/>
      <c r="R87" s="21"/>
      <c r="S87" s="21"/>
      <c r="T87" s="21"/>
      <c r="U87" s="21"/>
      <c r="V87" s="21"/>
      <c r="W87" s="21"/>
      <c r="X87" s="21"/>
      <c r="Y87" s="21"/>
      <c r="Z87" s="21"/>
    </row>
    <row r="88" spans="1:26" ht="34.5" customHeight="1" x14ac:dyDescent="0.25">
      <c r="A88" s="4">
        <v>10</v>
      </c>
      <c r="B88" s="5" t="s">
        <v>44</v>
      </c>
      <c r="C88" s="26">
        <f t="shared" si="25"/>
        <v>2289.3999999999996</v>
      </c>
      <c r="D88" s="26">
        <v>2137.1999999999998</v>
      </c>
      <c r="E88" s="26">
        <v>64</v>
      </c>
      <c r="F88" s="26">
        <v>0</v>
      </c>
      <c r="G88" s="26">
        <v>88.2</v>
      </c>
      <c r="H88" s="26">
        <f t="shared" si="26"/>
        <v>6.2</v>
      </c>
      <c r="I88" s="26">
        <v>6.2</v>
      </c>
      <c r="J88" s="26">
        <v>0</v>
      </c>
      <c r="K88" s="26"/>
      <c r="L88" s="26"/>
      <c r="M88" s="21"/>
      <c r="N88" s="21"/>
      <c r="O88" s="21"/>
      <c r="P88" s="21"/>
      <c r="Q88" s="21"/>
      <c r="R88" s="21"/>
      <c r="S88" s="21"/>
      <c r="T88" s="21"/>
      <c r="U88" s="21"/>
      <c r="V88" s="21"/>
      <c r="W88" s="21"/>
      <c r="X88" s="21"/>
      <c r="Y88" s="21"/>
      <c r="Z88" s="21"/>
    </row>
    <row r="89" spans="1:26" ht="32.25" customHeight="1" x14ac:dyDescent="0.25">
      <c r="A89" s="57" t="s">
        <v>42</v>
      </c>
      <c r="B89" s="9" t="s">
        <v>19</v>
      </c>
      <c r="C89" s="35">
        <f>SUM(C90:C97)</f>
        <v>5927.7506800000001</v>
      </c>
      <c r="D89" s="35">
        <f t="shared" ref="D89:L89" si="27">SUM(D90:D97)</f>
        <v>4644.8060000000005</v>
      </c>
      <c r="E89" s="35">
        <f t="shared" si="27"/>
        <v>143.14399999999998</v>
      </c>
      <c r="F89" s="35">
        <f t="shared" si="27"/>
        <v>38.299999999999997</v>
      </c>
      <c r="G89" s="35">
        <f t="shared" si="27"/>
        <v>1101.5006800000001</v>
      </c>
      <c r="H89" s="35">
        <f t="shared" si="27"/>
        <v>3755.0693070000007</v>
      </c>
      <c r="I89" s="35">
        <f t="shared" si="27"/>
        <v>2778.643</v>
      </c>
      <c r="J89" s="35">
        <f t="shared" si="27"/>
        <v>79.415627000000001</v>
      </c>
      <c r="K89" s="35">
        <f t="shared" si="27"/>
        <v>38.299999999999997</v>
      </c>
      <c r="L89" s="35">
        <f t="shared" si="27"/>
        <v>858.71068000000002</v>
      </c>
      <c r="M89" s="21"/>
      <c r="N89" s="21"/>
      <c r="O89" s="21"/>
      <c r="P89" s="21"/>
      <c r="Q89" s="21"/>
      <c r="R89" s="21"/>
      <c r="S89" s="21"/>
      <c r="T89" s="21"/>
      <c r="U89" s="21"/>
      <c r="V89" s="21"/>
      <c r="W89" s="21"/>
      <c r="X89" s="21"/>
      <c r="Y89" s="21"/>
      <c r="Z89" s="21"/>
    </row>
    <row r="90" spans="1:26" ht="31.5" customHeight="1" x14ac:dyDescent="0.25">
      <c r="A90" s="4">
        <v>1</v>
      </c>
      <c r="B90" s="5" t="s">
        <v>34</v>
      </c>
      <c r="C90" s="26">
        <f>D90+E90+F90+G90</f>
        <v>3065.4306800000004</v>
      </c>
      <c r="D90" s="26">
        <v>2260.4700000000003</v>
      </c>
      <c r="E90" s="26">
        <v>67.949999999999989</v>
      </c>
      <c r="F90" s="26">
        <v>38.299999999999997</v>
      </c>
      <c r="G90" s="26">
        <v>698.71068000000002</v>
      </c>
      <c r="H90" s="26">
        <f>I90+J90+K90+L90</f>
        <v>3040.7356800000007</v>
      </c>
      <c r="I90" s="26">
        <v>2239.9250000000002</v>
      </c>
      <c r="J90" s="26">
        <v>63.8</v>
      </c>
      <c r="K90" s="26">
        <v>38.299999999999997</v>
      </c>
      <c r="L90" s="26">
        <v>698.71068000000002</v>
      </c>
      <c r="M90" s="21"/>
      <c r="N90" s="21"/>
      <c r="O90" s="21"/>
      <c r="P90" s="21"/>
      <c r="Q90" s="21"/>
      <c r="R90" s="21"/>
      <c r="S90" s="21"/>
      <c r="T90" s="21"/>
      <c r="U90" s="21"/>
      <c r="V90" s="21"/>
      <c r="W90" s="21"/>
      <c r="X90" s="21"/>
      <c r="Y90" s="21"/>
      <c r="Z90" s="21"/>
    </row>
    <row r="91" spans="1:26" ht="31.5" customHeight="1" x14ac:dyDescent="0.25">
      <c r="A91" s="4">
        <v>2</v>
      </c>
      <c r="B91" s="5" t="s">
        <v>35</v>
      </c>
      <c r="C91" s="26">
        <f t="shared" ref="C91:C97" si="28">D91+E91+F91+G91</f>
        <v>850.33</v>
      </c>
      <c r="D91" s="26">
        <v>785.36</v>
      </c>
      <c r="E91" s="26">
        <v>23.58</v>
      </c>
      <c r="F91" s="26"/>
      <c r="G91" s="26">
        <v>41.39</v>
      </c>
      <c r="H91" s="26">
        <f t="shared" ref="H91:H97" si="29">I91+J91+K91+L91</f>
        <v>0</v>
      </c>
      <c r="I91" s="26"/>
      <c r="J91" s="26"/>
      <c r="K91" s="26"/>
      <c r="L91" s="26"/>
      <c r="M91" s="21"/>
      <c r="N91" s="21"/>
      <c r="O91" s="21"/>
      <c r="P91" s="21"/>
      <c r="Q91" s="21"/>
      <c r="R91" s="21"/>
      <c r="S91" s="21"/>
      <c r="T91" s="21"/>
      <c r="U91" s="21"/>
      <c r="V91" s="21"/>
      <c r="W91" s="21"/>
      <c r="X91" s="21"/>
      <c r="Y91" s="21"/>
      <c r="Z91" s="21"/>
    </row>
    <row r="92" spans="1:26" s="20" customFormat="1" ht="31.5" customHeight="1" x14ac:dyDescent="0.25">
      <c r="A92" s="4">
        <v>3</v>
      </c>
      <c r="B92" s="5" t="s">
        <v>36</v>
      </c>
      <c r="C92" s="26">
        <f t="shared" si="28"/>
        <v>0</v>
      </c>
      <c r="D92" s="26">
        <f>D31-I31</f>
        <v>0</v>
      </c>
      <c r="E92" s="26">
        <f>E31-J31</f>
        <v>0</v>
      </c>
      <c r="F92" s="26"/>
      <c r="G92" s="26"/>
      <c r="H92" s="26">
        <f t="shared" si="29"/>
        <v>0</v>
      </c>
      <c r="I92" s="26">
        <v>0</v>
      </c>
      <c r="J92" s="26">
        <v>0</v>
      </c>
      <c r="K92" s="26"/>
      <c r="L92" s="26"/>
      <c r="M92" s="21"/>
      <c r="N92" s="21"/>
      <c r="O92" s="21"/>
      <c r="P92" s="21"/>
      <c r="Q92" s="21"/>
      <c r="R92" s="21"/>
      <c r="S92" s="21"/>
      <c r="T92" s="21"/>
      <c r="U92" s="21"/>
      <c r="V92" s="21"/>
      <c r="W92" s="21"/>
      <c r="X92" s="21"/>
      <c r="Y92" s="21"/>
      <c r="Z92" s="21"/>
    </row>
    <row r="93" spans="1:26" ht="31.5" customHeight="1" x14ac:dyDescent="0.25">
      <c r="A93" s="4">
        <v>4</v>
      </c>
      <c r="B93" s="5" t="s">
        <v>37</v>
      </c>
      <c r="C93" s="26">
        <f t="shared" si="28"/>
        <v>0</v>
      </c>
      <c r="D93" s="26"/>
      <c r="E93" s="26"/>
      <c r="F93" s="26"/>
      <c r="G93" s="26"/>
      <c r="H93" s="26">
        <f t="shared" si="29"/>
        <v>0</v>
      </c>
      <c r="I93" s="26"/>
      <c r="J93" s="26"/>
      <c r="K93" s="26"/>
      <c r="L93" s="26"/>
      <c r="M93" s="21"/>
      <c r="N93" s="21"/>
      <c r="O93" s="21"/>
      <c r="P93" s="21"/>
      <c r="Q93" s="21"/>
      <c r="R93" s="21"/>
      <c r="S93" s="21"/>
      <c r="T93" s="21"/>
      <c r="U93" s="21"/>
      <c r="V93" s="21"/>
      <c r="W93" s="21"/>
      <c r="X93" s="21"/>
      <c r="Y93" s="21"/>
      <c r="Z93" s="21"/>
    </row>
    <row r="94" spans="1:26" s="20" customFormat="1" ht="31.5" customHeight="1" x14ac:dyDescent="0.25">
      <c r="A94" s="4">
        <v>5</v>
      </c>
      <c r="B94" s="5" t="s">
        <v>38</v>
      </c>
      <c r="C94" s="26">
        <f t="shared" si="28"/>
        <v>1056.5900000000001</v>
      </c>
      <c r="D94" s="26">
        <f>'[1]B02 CT GNBV'!$D$50</f>
        <v>753.976</v>
      </c>
      <c r="E94" s="26">
        <f>'[1]B02 CT GNBV'!$E$50</f>
        <v>22.613999999999997</v>
      </c>
      <c r="F94" s="26"/>
      <c r="G94" s="26">
        <v>280</v>
      </c>
      <c r="H94" s="26">
        <f t="shared" si="29"/>
        <v>714.33362699999998</v>
      </c>
      <c r="I94" s="26">
        <f>'[1]B02 CT GNBV'!$I$50</f>
        <v>538.71799999999996</v>
      </c>
      <c r="J94" s="26">
        <f>'[1]B02 CT GNBV'!$J$50</f>
        <v>15.615627</v>
      </c>
      <c r="K94" s="26"/>
      <c r="L94" s="26">
        <v>160</v>
      </c>
      <c r="M94" s="21"/>
      <c r="N94" s="21"/>
      <c r="O94" s="21"/>
      <c r="P94" s="21"/>
      <c r="Q94" s="21"/>
      <c r="R94" s="21"/>
      <c r="S94" s="21"/>
      <c r="T94" s="21"/>
      <c r="U94" s="21"/>
      <c r="V94" s="21"/>
      <c r="W94" s="21"/>
      <c r="X94" s="21"/>
      <c r="Y94" s="21"/>
      <c r="Z94" s="21"/>
    </row>
    <row r="95" spans="1:26" s="20" customFormat="1" ht="31.5" customHeight="1" x14ac:dyDescent="0.25">
      <c r="A95" s="4">
        <v>6</v>
      </c>
      <c r="B95" s="5" t="s">
        <v>39</v>
      </c>
      <c r="C95" s="26">
        <f t="shared" si="28"/>
        <v>868.4</v>
      </c>
      <c r="D95" s="45">
        <v>787</v>
      </c>
      <c r="E95" s="45"/>
      <c r="F95" s="45"/>
      <c r="G95" s="45">
        <v>81.400000000000006</v>
      </c>
      <c r="H95" s="26">
        <f t="shared" si="29"/>
        <v>0</v>
      </c>
      <c r="I95" s="45">
        <v>0</v>
      </c>
      <c r="J95" s="45">
        <v>0</v>
      </c>
      <c r="K95" s="45"/>
      <c r="L95" s="45"/>
      <c r="M95" s="21"/>
      <c r="N95" s="21"/>
      <c r="O95" s="21"/>
      <c r="P95" s="21"/>
      <c r="Q95" s="21"/>
      <c r="R95" s="21"/>
      <c r="S95" s="21"/>
      <c r="T95" s="21"/>
      <c r="U95" s="21"/>
      <c r="V95" s="21"/>
      <c r="W95" s="21"/>
      <c r="X95" s="21"/>
      <c r="Y95" s="21"/>
      <c r="Z95" s="21"/>
    </row>
    <row r="96" spans="1:26" s="20" customFormat="1" ht="31.5" customHeight="1" x14ac:dyDescent="0.25">
      <c r="A96" s="4">
        <v>7</v>
      </c>
      <c r="B96" s="5" t="s">
        <v>40</v>
      </c>
      <c r="C96" s="26">
        <f t="shared" si="28"/>
        <v>87</v>
      </c>
      <c r="D96" s="26">
        <v>58</v>
      </c>
      <c r="E96" s="26">
        <v>29</v>
      </c>
      <c r="F96" s="26"/>
      <c r="G96" s="26"/>
      <c r="H96" s="26">
        <f t="shared" si="29"/>
        <v>0</v>
      </c>
      <c r="I96" s="26"/>
      <c r="J96" s="26"/>
      <c r="K96" s="26"/>
      <c r="L96" s="26"/>
      <c r="M96" s="21" t="s">
        <v>54</v>
      </c>
      <c r="N96" s="21"/>
      <c r="O96" s="21"/>
      <c r="P96" s="21"/>
      <c r="Q96" s="21"/>
      <c r="R96" s="21"/>
      <c r="S96" s="21"/>
      <c r="T96" s="21"/>
      <c r="U96" s="21"/>
      <c r="V96" s="21"/>
      <c r="W96" s="21"/>
      <c r="X96" s="21"/>
      <c r="Y96" s="21"/>
      <c r="Z96" s="21"/>
    </row>
    <row r="97" spans="1:26" ht="31.5" customHeight="1" x14ac:dyDescent="0.25">
      <c r="A97" s="4">
        <v>8</v>
      </c>
      <c r="B97" s="5" t="s">
        <v>41</v>
      </c>
      <c r="C97" s="26">
        <f t="shared" si="28"/>
        <v>0</v>
      </c>
      <c r="D97" s="62"/>
      <c r="E97" s="62"/>
      <c r="F97" s="62"/>
      <c r="G97" s="62"/>
      <c r="H97" s="26">
        <f t="shared" si="29"/>
        <v>0</v>
      </c>
      <c r="I97" s="63"/>
      <c r="J97" s="63"/>
      <c r="K97" s="63"/>
      <c r="L97" s="63"/>
      <c r="M97" s="21"/>
      <c r="N97" s="21"/>
      <c r="O97" s="21"/>
      <c r="P97" s="21"/>
      <c r="Q97" s="21"/>
      <c r="R97" s="21"/>
      <c r="S97" s="21"/>
      <c r="T97" s="21"/>
      <c r="U97" s="21"/>
      <c r="V97" s="21"/>
      <c r="W97" s="21"/>
      <c r="X97" s="21"/>
      <c r="Y97" s="21"/>
      <c r="Z97" s="21"/>
    </row>
    <row r="98" spans="1:26" s="3" customFormat="1" ht="75" customHeight="1" x14ac:dyDescent="0.25">
      <c r="A98" s="8" t="s">
        <v>20</v>
      </c>
      <c r="B98" s="9" t="str">
        <f>B37</f>
        <v xml:space="preserve"> Hoạt động đào tạo nâng cao kỹ năng nghề nghiệp, đào tạo nghề, tập huấn nâng cao năng lực quản lý, tổ chức thực hiện; thông tin, tuyên truyền về các chương trình mục tiêu quốc gia (Chi tiết từng lớp)</v>
      </c>
      <c r="C98" s="35">
        <f>SUM(C99:C107)</f>
        <v>2712.2960170000001</v>
      </c>
      <c r="D98" s="35">
        <f t="shared" ref="D98:L98" si="30">SUM(D99:D107)</f>
        <v>2545.2960170000001</v>
      </c>
      <c r="E98" s="35">
        <f t="shared" si="30"/>
        <v>167</v>
      </c>
      <c r="F98" s="35">
        <f t="shared" si="30"/>
        <v>0</v>
      </c>
      <c r="G98" s="35">
        <f t="shared" si="30"/>
        <v>0</v>
      </c>
      <c r="H98" s="35">
        <f t="shared" si="30"/>
        <v>37.33</v>
      </c>
      <c r="I98" s="35">
        <f t="shared" si="30"/>
        <v>37.33</v>
      </c>
      <c r="J98" s="35">
        <f t="shared" si="30"/>
        <v>0</v>
      </c>
      <c r="K98" s="35">
        <f t="shared" si="30"/>
        <v>0</v>
      </c>
      <c r="L98" s="35">
        <f t="shared" si="30"/>
        <v>0</v>
      </c>
      <c r="M98" s="32"/>
      <c r="N98" s="32"/>
      <c r="O98" s="32"/>
      <c r="P98" s="32"/>
      <c r="Q98" s="32"/>
      <c r="R98" s="32"/>
      <c r="S98" s="32"/>
      <c r="T98" s="32"/>
      <c r="U98" s="32"/>
      <c r="V98" s="32"/>
      <c r="W98" s="32"/>
      <c r="X98" s="32"/>
      <c r="Y98" s="32"/>
      <c r="Z98" s="32"/>
    </row>
    <row r="99" spans="1:26" ht="32.25" customHeight="1" x14ac:dyDescent="0.25">
      <c r="A99" s="4">
        <v>1</v>
      </c>
      <c r="B99" s="5" t="s">
        <v>34</v>
      </c>
      <c r="C99" s="26">
        <f>D99+E99+F99+G99</f>
        <v>198.24299999999999</v>
      </c>
      <c r="D99" s="26">
        <v>198.24299999999999</v>
      </c>
      <c r="E99" s="26">
        <v>0</v>
      </c>
      <c r="F99" s="26">
        <v>0</v>
      </c>
      <c r="G99" s="26">
        <v>0</v>
      </c>
      <c r="H99" s="26">
        <f>I99+J99+K99+L99</f>
        <v>0</v>
      </c>
      <c r="I99" s="26">
        <v>0</v>
      </c>
      <c r="J99" s="26">
        <v>0</v>
      </c>
      <c r="K99" s="26">
        <v>0</v>
      </c>
      <c r="L99" s="26">
        <v>0</v>
      </c>
      <c r="M99" s="21"/>
      <c r="N99" s="21"/>
      <c r="O99" s="21"/>
      <c r="P99" s="21"/>
      <c r="Q99" s="21"/>
      <c r="R99" s="21"/>
      <c r="S99" s="21"/>
      <c r="T99" s="21"/>
      <c r="U99" s="21"/>
      <c r="V99" s="21"/>
      <c r="W99" s="21"/>
      <c r="X99" s="21"/>
      <c r="Y99" s="21"/>
      <c r="Z99" s="21"/>
    </row>
    <row r="100" spans="1:26" s="3" customFormat="1" ht="32.25" customHeight="1" x14ac:dyDescent="0.25">
      <c r="A100" s="4">
        <v>2</v>
      </c>
      <c r="B100" s="5" t="s">
        <v>35</v>
      </c>
      <c r="C100" s="26">
        <f t="shared" ref="C100:C107" si="31">D100+E100+F100+G100</f>
        <v>0</v>
      </c>
      <c r="D100" s="35"/>
      <c r="E100" s="35"/>
      <c r="F100" s="35"/>
      <c r="G100" s="35"/>
      <c r="H100" s="26">
        <f t="shared" ref="H100:H107" si="32">I100+J100+K100+L100</f>
        <v>0</v>
      </c>
      <c r="I100" s="35"/>
      <c r="J100" s="35"/>
      <c r="K100" s="35"/>
      <c r="L100" s="35"/>
      <c r="M100" s="32"/>
      <c r="N100" s="32"/>
      <c r="O100" s="32"/>
      <c r="P100" s="32"/>
      <c r="Q100" s="32"/>
      <c r="R100" s="32"/>
      <c r="S100" s="32"/>
      <c r="T100" s="32"/>
      <c r="U100" s="32"/>
      <c r="V100" s="32"/>
      <c r="W100" s="32"/>
      <c r="X100" s="32"/>
      <c r="Y100" s="32"/>
      <c r="Z100" s="32"/>
    </row>
    <row r="101" spans="1:26" s="3" customFormat="1" ht="32.25" customHeight="1" x14ac:dyDescent="0.25">
      <c r="A101" s="4">
        <v>3</v>
      </c>
      <c r="B101" s="5" t="s">
        <v>36</v>
      </c>
      <c r="C101" s="26">
        <f t="shared" si="31"/>
        <v>796</v>
      </c>
      <c r="D101" s="35">
        <f>737+13</f>
        <v>750</v>
      </c>
      <c r="E101" s="35">
        <f>44+2</f>
        <v>46</v>
      </c>
      <c r="F101" s="35"/>
      <c r="G101" s="35"/>
      <c r="H101" s="26">
        <f t="shared" si="32"/>
        <v>0</v>
      </c>
      <c r="I101" s="35"/>
      <c r="J101" s="35"/>
      <c r="K101" s="35"/>
      <c r="L101" s="35"/>
      <c r="M101" s="32"/>
      <c r="N101" s="32"/>
      <c r="O101" s="32"/>
      <c r="P101" s="32"/>
      <c r="Q101" s="32"/>
      <c r="R101" s="32"/>
      <c r="S101" s="32"/>
      <c r="T101" s="32"/>
      <c r="U101" s="32"/>
      <c r="V101" s="32"/>
      <c r="W101" s="32"/>
      <c r="X101" s="32"/>
      <c r="Y101" s="32"/>
      <c r="Z101" s="32"/>
    </row>
    <row r="102" spans="1:26" s="3" customFormat="1" ht="32.25" customHeight="1" x14ac:dyDescent="0.25">
      <c r="A102" s="4">
        <v>4</v>
      </c>
      <c r="B102" s="5" t="s">
        <v>37</v>
      </c>
      <c r="C102" s="26">
        <f t="shared" si="31"/>
        <v>0</v>
      </c>
      <c r="D102" s="35"/>
      <c r="E102" s="35"/>
      <c r="F102" s="35"/>
      <c r="G102" s="35"/>
      <c r="H102" s="26">
        <f t="shared" si="32"/>
        <v>0</v>
      </c>
      <c r="I102" s="35"/>
      <c r="J102" s="35"/>
      <c r="K102" s="35"/>
      <c r="L102" s="35"/>
      <c r="M102" s="32"/>
      <c r="N102" s="32"/>
      <c r="O102" s="32"/>
      <c r="P102" s="32"/>
      <c r="Q102" s="32"/>
      <c r="R102" s="32"/>
      <c r="S102" s="32"/>
      <c r="T102" s="32"/>
      <c r="U102" s="32"/>
      <c r="V102" s="32"/>
      <c r="W102" s="32"/>
      <c r="X102" s="32"/>
      <c r="Y102" s="32"/>
      <c r="Z102" s="32"/>
    </row>
    <row r="103" spans="1:26" s="3" customFormat="1" ht="32.25" customHeight="1" x14ac:dyDescent="0.25">
      <c r="A103" s="4">
        <v>5</v>
      </c>
      <c r="B103" s="5" t="s">
        <v>38</v>
      </c>
      <c r="C103" s="26">
        <f t="shared" si="31"/>
        <v>0</v>
      </c>
      <c r="D103" s="35"/>
      <c r="E103" s="35"/>
      <c r="F103" s="35"/>
      <c r="G103" s="35"/>
      <c r="H103" s="26">
        <f t="shared" si="32"/>
        <v>0</v>
      </c>
      <c r="I103" s="35"/>
      <c r="J103" s="35"/>
      <c r="K103" s="35"/>
      <c r="L103" s="35"/>
      <c r="M103" s="32"/>
      <c r="N103" s="32"/>
      <c r="O103" s="32"/>
      <c r="P103" s="32"/>
      <c r="Q103" s="32"/>
      <c r="R103" s="32"/>
      <c r="S103" s="32"/>
      <c r="T103" s="32"/>
      <c r="U103" s="32"/>
      <c r="V103" s="32"/>
      <c r="W103" s="32"/>
      <c r="X103" s="32"/>
      <c r="Y103" s="32"/>
      <c r="Z103" s="32"/>
    </row>
    <row r="104" spans="1:26" s="3" customFormat="1" ht="32.25" customHeight="1" x14ac:dyDescent="0.25">
      <c r="A104" s="4">
        <v>6</v>
      </c>
      <c r="B104" s="5" t="s">
        <v>39</v>
      </c>
      <c r="C104" s="45">
        <f t="shared" si="31"/>
        <v>158.697</v>
      </c>
      <c r="D104" s="45">
        <v>158.697</v>
      </c>
      <c r="E104" s="45"/>
      <c r="F104" s="45"/>
      <c r="G104" s="45"/>
      <c r="H104" s="45">
        <f t="shared" si="32"/>
        <v>37.33</v>
      </c>
      <c r="I104" s="45">
        <v>37.33</v>
      </c>
      <c r="J104" s="45"/>
      <c r="K104" s="45"/>
      <c r="L104" s="45"/>
      <c r="M104" s="32"/>
      <c r="N104" s="32"/>
      <c r="O104" s="32"/>
      <c r="P104" s="32"/>
      <c r="Q104" s="32"/>
      <c r="R104" s="32"/>
      <c r="S104" s="32"/>
      <c r="T104" s="32"/>
      <c r="U104" s="32"/>
      <c r="V104" s="32"/>
      <c r="W104" s="32"/>
      <c r="X104" s="32"/>
      <c r="Y104" s="32"/>
      <c r="Z104" s="32"/>
    </row>
    <row r="105" spans="1:26" s="3" customFormat="1" ht="32.25" customHeight="1" x14ac:dyDescent="0.25">
      <c r="A105" s="4">
        <v>7</v>
      </c>
      <c r="B105" s="5" t="s">
        <v>40</v>
      </c>
      <c r="C105" s="26">
        <f t="shared" si="31"/>
        <v>838</v>
      </c>
      <c r="D105" s="26">
        <v>838</v>
      </c>
      <c r="E105" s="26"/>
      <c r="F105" s="26"/>
      <c r="G105" s="26"/>
      <c r="H105" s="26">
        <f t="shared" si="32"/>
        <v>0</v>
      </c>
      <c r="I105" s="26"/>
      <c r="J105" s="26"/>
      <c r="K105" s="26"/>
      <c r="L105" s="26"/>
      <c r="M105" s="32"/>
      <c r="N105" s="32"/>
      <c r="O105" s="32"/>
      <c r="P105" s="32"/>
      <c r="Q105" s="32"/>
      <c r="R105" s="32"/>
      <c r="S105" s="32"/>
      <c r="T105" s="32"/>
      <c r="U105" s="32"/>
      <c r="V105" s="32"/>
      <c r="W105" s="32"/>
      <c r="X105" s="32"/>
      <c r="Y105" s="32"/>
      <c r="Z105" s="32"/>
    </row>
    <row r="106" spans="1:26" s="3" customFormat="1" ht="32.25" customHeight="1" x14ac:dyDescent="0.25">
      <c r="A106" s="4">
        <v>8</v>
      </c>
      <c r="B106" s="5" t="s">
        <v>41</v>
      </c>
      <c r="C106" s="26">
        <f t="shared" si="31"/>
        <v>0</v>
      </c>
      <c r="D106" s="26"/>
      <c r="E106" s="26"/>
      <c r="F106" s="26"/>
      <c r="G106" s="26"/>
      <c r="H106" s="26">
        <f t="shared" si="32"/>
        <v>0</v>
      </c>
      <c r="I106" s="26"/>
      <c r="J106" s="26"/>
      <c r="K106" s="26"/>
      <c r="L106" s="26"/>
      <c r="M106" s="32"/>
      <c r="N106" s="32"/>
      <c r="O106" s="32"/>
      <c r="P106" s="32"/>
      <c r="Q106" s="32"/>
      <c r="R106" s="32"/>
      <c r="S106" s="32"/>
      <c r="T106" s="32"/>
      <c r="U106" s="32"/>
      <c r="V106" s="32"/>
      <c r="W106" s="32"/>
      <c r="X106" s="32"/>
      <c r="Y106" s="32"/>
      <c r="Z106" s="32"/>
    </row>
    <row r="107" spans="1:26" s="3" customFormat="1" ht="32.25" customHeight="1" x14ac:dyDescent="0.25">
      <c r="A107" s="4">
        <v>9</v>
      </c>
      <c r="B107" s="5" t="s">
        <v>44</v>
      </c>
      <c r="C107" s="26">
        <f t="shared" si="31"/>
        <v>721.35601699999995</v>
      </c>
      <c r="D107" s="26">
        <v>600.35601699999995</v>
      </c>
      <c r="E107" s="26">
        <v>121</v>
      </c>
      <c r="F107" s="26"/>
      <c r="G107" s="26"/>
      <c r="H107" s="26">
        <f t="shared" si="32"/>
        <v>0</v>
      </c>
      <c r="I107" s="26"/>
      <c r="J107" s="26"/>
      <c r="K107" s="26"/>
      <c r="L107" s="26"/>
      <c r="M107" s="32"/>
      <c r="N107" s="32"/>
      <c r="O107" s="32"/>
      <c r="P107" s="32"/>
      <c r="Q107" s="32"/>
      <c r="R107" s="32"/>
      <c r="S107" s="32"/>
      <c r="T107" s="32"/>
      <c r="U107" s="32"/>
      <c r="V107" s="32"/>
      <c r="W107" s="32"/>
      <c r="X107" s="32"/>
      <c r="Y107" s="32"/>
      <c r="Z107" s="32"/>
    </row>
    <row r="108" spans="1:26" s="3" customFormat="1" ht="48" customHeight="1" x14ac:dyDescent="0.25">
      <c r="A108" s="8" t="s">
        <v>21</v>
      </c>
      <c r="B108" s="9" t="str">
        <f>B47</f>
        <v>Hoạt động kiểm tra, đánh giá, hội nghị triển khai thực hiện các chương trình mục tiêu quốc gia (Chi tiết từng hoạt động)</v>
      </c>
      <c r="C108" s="35">
        <f>SUM(C109:C117)</f>
        <v>387.40803599999998</v>
      </c>
      <c r="D108" s="35">
        <f t="shared" ref="D108:L108" si="33">SUM(D109:D117)</f>
        <v>372.40803599999998</v>
      </c>
      <c r="E108" s="35">
        <f t="shared" si="33"/>
        <v>15</v>
      </c>
      <c r="F108" s="35">
        <f t="shared" si="33"/>
        <v>0</v>
      </c>
      <c r="G108" s="35">
        <f t="shared" si="33"/>
        <v>0</v>
      </c>
      <c r="H108" s="35">
        <f t="shared" si="33"/>
        <v>33.64</v>
      </c>
      <c r="I108" s="35">
        <f t="shared" si="33"/>
        <v>32.64</v>
      </c>
      <c r="J108" s="35">
        <f t="shared" si="33"/>
        <v>1</v>
      </c>
      <c r="K108" s="35">
        <f t="shared" si="33"/>
        <v>0</v>
      </c>
      <c r="L108" s="35">
        <f t="shared" si="33"/>
        <v>0</v>
      </c>
      <c r="M108" s="32"/>
      <c r="N108" s="32"/>
      <c r="O108" s="32"/>
      <c r="P108" s="32"/>
      <c r="Q108" s="32"/>
      <c r="R108" s="32"/>
      <c r="S108" s="32"/>
      <c r="T108" s="32"/>
      <c r="U108" s="32"/>
      <c r="V108" s="32"/>
      <c r="W108" s="32"/>
      <c r="X108" s="32"/>
      <c r="Y108" s="32"/>
      <c r="Z108" s="32"/>
    </row>
    <row r="109" spans="1:26" s="3" customFormat="1" ht="30.75" customHeight="1" x14ac:dyDescent="0.25">
      <c r="A109" s="4">
        <v>1</v>
      </c>
      <c r="B109" s="5" t="s">
        <v>34</v>
      </c>
      <c r="C109" s="26">
        <f>D109+E109+F109+G109</f>
        <v>0</v>
      </c>
      <c r="D109" s="35"/>
      <c r="E109" s="35"/>
      <c r="F109" s="35"/>
      <c r="G109" s="35"/>
      <c r="H109" s="26">
        <f>I109+J109+K109+L109</f>
        <v>0</v>
      </c>
      <c r="I109" s="35"/>
      <c r="J109" s="35"/>
      <c r="K109" s="35"/>
      <c r="L109" s="35"/>
      <c r="M109" s="32"/>
      <c r="N109" s="32"/>
      <c r="O109" s="32"/>
      <c r="P109" s="32"/>
      <c r="Q109" s="32"/>
      <c r="R109" s="32"/>
      <c r="S109" s="32"/>
      <c r="T109" s="32"/>
      <c r="U109" s="32"/>
      <c r="V109" s="32"/>
      <c r="W109" s="32"/>
      <c r="X109" s="32"/>
      <c r="Y109" s="32"/>
      <c r="Z109" s="32"/>
    </row>
    <row r="110" spans="1:26" s="3" customFormat="1" ht="30.75" customHeight="1" x14ac:dyDescent="0.25">
      <c r="A110" s="4">
        <v>2</v>
      </c>
      <c r="B110" s="5" t="s">
        <v>35</v>
      </c>
      <c r="C110" s="26">
        <f t="shared" ref="C110:C117" si="34">D110+E110+F110+G110</f>
        <v>32.64</v>
      </c>
      <c r="D110" s="36">
        <v>32.64</v>
      </c>
      <c r="E110" s="36"/>
      <c r="F110" s="36"/>
      <c r="G110" s="36"/>
      <c r="H110" s="26">
        <f t="shared" ref="H110:H117" si="35">I110+J110+K110+L110</f>
        <v>32.64</v>
      </c>
      <c r="I110" s="36">
        <v>32.64</v>
      </c>
      <c r="J110" s="36"/>
      <c r="K110" s="36"/>
      <c r="L110" s="36"/>
      <c r="M110" s="32"/>
      <c r="N110" s="32"/>
      <c r="O110" s="32"/>
      <c r="P110" s="32"/>
      <c r="Q110" s="32"/>
      <c r="R110" s="32"/>
      <c r="S110" s="32"/>
      <c r="T110" s="32"/>
      <c r="U110" s="32"/>
      <c r="V110" s="32"/>
      <c r="W110" s="32"/>
      <c r="X110" s="32"/>
      <c r="Y110" s="32"/>
      <c r="Z110" s="32"/>
    </row>
    <row r="111" spans="1:26" s="3" customFormat="1" ht="30.75" customHeight="1" x14ac:dyDescent="0.25">
      <c r="A111" s="4">
        <v>3</v>
      </c>
      <c r="B111" s="5" t="s">
        <v>36</v>
      </c>
      <c r="C111" s="26">
        <f t="shared" si="34"/>
        <v>85</v>
      </c>
      <c r="D111" s="35">
        <v>82</v>
      </c>
      <c r="E111" s="35">
        <v>3</v>
      </c>
      <c r="F111" s="35"/>
      <c r="G111" s="35"/>
      <c r="H111" s="26">
        <f t="shared" si="35"/>
        <v>1</v>
      </c>
      <c r="I111" s="35"/>
      <c r="J111" s="35">
        <v>1</v>
      </c>
      <c r="K111" s="35"/>
      <c r="L111" s="35"/>
      <c r="M111" s="32"/>
      <c r="N111" s="32"/>
      <c r="O111" s="32"/>
      <c r="P111" s="32"/>
      <c r="Q111" s="32"/>
      <c r="R111" s="32"/>
      <c r="S111" s="32"/>
      <c r="T111" s="32"/>
      <c r="U111" s="32"/>
      <c r="V111" s="32"/>
      <c r="W111" s="32"/>
      <c r="X111" s="32"/>
      <c r="Y111" s="32"/>
      <c r="Z111" s="32"/>
    </row>
    <row r="112" spans="1:26" s="3" customFormat="1" ht="30.75" customHeight="1" x14ac:dyDescent="0.25">
      <c r="A112" s="4">
        <v>4</v>
      </c>
      <c r="B112" s="5" t="s">
        <v>37</v>
      </c>
      <c r="C112" s="26">
        <f t="shared" si="34"/>
        <v>0</v>
      </c>
      <c r="D112" s="35"/>
      <c r="E112" s="35"/>
      <c r="F112" s="35"/>
      <c r="G112" s="35"/>
      <c r="H112" s="26">
        <f t="shared" si="35"/>
        <v>0</v>
      </c>
      <c r="I112" s="35"/>
      <c r="J112" s="35"/>
      <c r="K112" s="35"/>
      <c r="L112" s="35"/>
      <c r="M112" s="32"/>
      <c r="N112" s="32"/>
      <c r="O112" s="32"/>
      <c r="P112" s="32"/>
      <c r="Q112" s="32"/>
      <c r="R112" s="32"/>
      <c r="S112" s="32"/>
      <c r="T112" s="32"/>
      <c r="U112" s="32"/>
      <c r="V112" s="32"/>
      <c r="W112" s="32"/>
      <c r="X112" s="32"/>
      <c r="Y112" s="32"/>
      <c r="Z112" s="32"/>
    </row>
    <row r="113" spans="1:26" s="3" customFormat="1" ht="30.75" customHeight="1" x14ac:dyDescent="0.25">
      <c r="A113" s="4">
        <v>5</v>
      </c>
      <c r="B113" s="5" t="s">
        <v>38</v>
      </c>
      <c r="C113" s="26">
        <f t="shared" si="34"/>
        <v>0</v>
      </c>
      <c r="D113" s="35"/>
      <c r="E113" s="35"/>
      <c r="F113" s="35"/>
      <c r="G113" s="35"/>
      <c r="H113" s="26">
        <f t="shared" si="35"/>
        <v>0</v>
      </c>
      <c r="I113" s="35"/>
      <c r="J113" s="35"/>
      <c r="K113" s="35"/>
      <c r="L113" s="35"/>
      <c r="M113" s="32"/>
      <c r="N113" s="32"/>
      <c r="O113" s="32"/>
      <c r="P113" s="32"/>
      <c r="Q113" s="32"/>
      <c r="R113" s="32"/>
      <c r="S113" s="32"/>
      <c r="T113" s="32"/>
      <c r="U113" s="32"/>
      <c r="V113" s="32"/>
      <c r="W113" s="32"/>
      <c r="X113" s="32"/>
      <c r="Y113" s="32"/>
      <c r="Z113" s="32"/>
    </row>
    <row r="114" spans="1:26" s="3" customFormat="1" ht="30.75" customHeight="1" x14ac:dyDescent="0.25">
      <c r="A114" s="4">
        <v>6</v>
      </c>
      <c r="B114" s="5" t="s">
        <v>39</v>
      </c>
      <c r="C114" s="26">
        <f t="shared" si="34"/>
        <v>5.6509999999999998</v>
      </c>
      <c r="D114" s="45">
        <v>5.6509999999999998</v>
      </c>
      <c r="E114" s="45"/>
      <c r="F114" s="45"/>
      <c r="G114" s="45"/>
      <c r="H114" s="26">
        <f t="shared" si="35"/>
        <v>0</v>
      </c>
      <c r="I114" s="45"/>
      <c r="J114" s="45"/>
      <c r="K114" s="45"/>
      <c r="L114" s="45"/>
      <c r="M114" s="32"/>
      <c r="N114" s="32"/>
      <c r="O114" s="32"/>
      <c r="P114" s="32"/>
      <c r="Q114" s="32"/>
      <c r="R114" s="32"/>
      <c r="S114" s="32"/>
      <c r="T114" s="32"/>
      <c r="U114" s="32"/>
      <c r="V114" s="32"/>
      <c r="W114" s="32"/>
      <c r="X114" s="32"/>
      <c r="Y114" s="32"/>
      <c r="Z114" s="32"/>
    </row>
    <row r="115" spans="1:26" s="3" customFormat="1" ht="30.75" customHeight="1" x14ac:dyDescent="0.25">
      <c r="A115" s="4">
        <v>7</v>
      </c>
      <c r="B115" s="5" t="s">
        <v>40</v>
      </c>
      <c r="C115" s="26">
        <f t="shared" si="34"/>
        <v>162</v>
      </c>
      <c r="D115" s="35">
        <v>162</v>
      </c>
      <c r="E115" s="35"/>
      <c r="F115" s="35"/>
      <c r="G115" s="35"/>
      <c r="H115" s="26">
        <f t="shared" si="35"/>
        <v>0</v>
      </c>
      <c r="I115" s="35"/>
      <c r="J115" s="35"/>
      <c r="K115" s="35"/>
      <c r="L115" s="35"/>
      <c r="M115" s="32"/>
      <c r="N115" s="32"/>
      <c r="O115" s="32"/>
      <c r="P115" s="32"/>
      <c r="Q115" s="32"/>
      <c r="R115" s="32"/>
      <c r="S115" s="32"/>
      <c r="T115" s="32"/>
      <c r="U115" s="32"/>
      <c r="V115" s="32"/>
      <c r="W115" s="32"/>
      <c r="X115" s="32"/>
      <c r="Y115" s="32"/>
      <c r="Z115" s="32"/>
    </row>
    <row r="116" spans="1:26" s="3" customFormat="1" ht="30.75" customHeight="1" x14ac:dyDescent="0.25">
      <c r="A116" s="4">
        <v>8</v>
      </c>
      <c r="B116" s="5" t="s">
        <v>41</v>
      </c>
      <c r="C116" s="26">
        <f t="shared" si="34"/>
        <v>0</v>
      </c>
      <c r="D116" s="35"/>
      <c r="E116" s="35"/>
      <c r="F116" s="35"/>
      <c r="G116" s="35"/>
      <c r="H116" s="26">
        <f t="shared" si="35"/>
        <v>0</v>
      </c>
      <c r="I116" s="35"/>
      <c r="J116" s="35"/>
      <c r="K116" s="35"/>
      <c r="L116" s="35"/>
      <c r="M116" s="32"/>
      <c r="N116" s="32"/>
      <c r="O116" s="32"/>
      <c r="P116" s="32"/>
      <c r="Q116" s="32"/>
      <c r="R116" s="32"/>
      <c r="S116" s="32"/>
      <c r="T116" s="32"/>
      <c r="U116" s="32"/>
      <c r="V116" s="32"/>
      <c r="W116" s="32"/>
      <c r="X116" s="32"/>
      <c r="Y116" s="32"/>
      <c r="Z116" s="32"/>
    </row>
    <row r="117" spans="1:26" s="3" customFormat="1" ht="30.75" customHeight="1" x14ac:dyDescent="0.25">
      <c r="A117" s="4">
        <v>9</v>
      </c>
      <c r="B117" s="5" t="s">
        <v>44</v>
      </c>
      <c r="C117" s="26">
        <f t="shared" si="34"/>
        <v>102.117036</v>
      </c>
      <c r="D117" s="26">
        <v>90.117035999999999</v>
      </c>
      <c r="E117" s="26">
        <v>12</v>
      </c>
      <c r="F117" s="26"/>
      <c r="G117" s="26"/>
      <c r="H117" s="26">
        <f t="shared" si="35"/>
        <v>0</v>
      </c>
      <c r="I117" s="26"/>
      <c r="J117" s="26"/>
      <c r="K117" s="26"/>
      <c r="L117" s="26"/>
      <c r="M117" s="32"/>
      <c r="N117" s="32"/>
      <c r="O117" s="32"/>
      <c r="P117" s="32"/>
      <c r="Q117" s="32"/>
      <c r="R117" s="32"/>
      <c r="S117" s="32"/>
      <c r="T117" s="32"/>
      <c r="U117" s="32"/>
      <c r="V117" s="32"/>
      <c r="W117" s="32"/>
      <c r="X117" s="32"/>
      <c r="Y117" s="32"/>
      <c r="Z117" s="32"/>
    </row>
    <row r="118" spans="1:26" s="3" customFormat="1" ht="88.5" customHeight="1" x14ac:dyDescent="0.25">
      <c r="A118" s="8" t="s">
        <v>24</v>
      </c>
      <c r="B118" s="9" t="s">
        <v>2</v>
      </c>
      <c r="C118" s="35">
        <f>SUM(C119:C126)</f>
        <v>0</v>
      </c>
      <c r="D118" s="35">
        <f t="shared" ref="D118:L118" si="36">SUM(D119:D126)</f>
        <v>0</v>
      </c>
      <c r="E118" s="35">
        <f t="shared" si="36"/>
        <v>0</v>
      </c>
      <c r="F118" s="35">
        <f t="shared" si="36"/>
        <v>0</v>
      </c>
      <c r="G118" s="35">
        <f t="shared" si="36"/>
        <v>0</v>
      </c>
      <c r="H118" s="35">
        <f t="shared" si="36"/>
        <v>0</v>
      </c>
      <c r="I118" s="35">
        <f t="shared" si="36"/>
        <v>0</v>
      </c>
      <c r="J118" s="35">
        <f t="shared" si="36"/>
        <v>0</v>
      </c>
      <c r="K118" s="35">
        <f t="shared" si="36"/>
        <v>0</v>
      </c>
      <c r="L118" s="35">
        <f t="shared" si="36"/>
        <v>0</v>
      </c>
      <c r="M118" s="32"/>
      <c r="N118" s="32"/>
      <c r="O118" s="32"/>
      <c r="P118" s="32"/>
      <c r="Q118" s="32"/>
      <c r="R118" s="32"/>
      <c r="S118" s="32"/>
      <c r="T118" s="32"/>
      <c r="U118" s="32"/>
      <c r="V118" s="32"/>
      <c r="W118" s="32"/>
      <c r="X118" s="32"/>
      <c r="Y118" s="32"/>
      <c r="Z118" s="32"/>
    </row>
    <row r="119" spans="1:26" s="3" customFormat="1" ht="32.25" hidden="1" customHeight="1" x14ac:dyDescent="0.25">
      <c r="A119" s="4">
        <v>1</v>
      </c>
      <c r="B119" s="5" t="s">
        <v>34</v>
      </c>
      <c r="C119" s="35"/>
      <c r="D119" s="35"/>
      <c r="E119" s="35"/>
      <c r="F119" s="35"/>
      <c r="G119" s="35"/>
      <c r="H119" s="35"/>
      <c r="I119" s="35"/>
      <c r="J119" s="35"/>
      <c r="K119" s="35"/>
      <c r="L119" s="35"/>
      <c r="M119" s="32"/>
      <c r="N119" s="32"/>
      <c r="O119" s="32"/>
      <c r="P119" s="32"/>
      <c r="Q119" s="32"/>
      <c r="R119" s="32"/>
      <c r="S119" s="32"/>
      <c r="T119" s="32"/>
      <c r="U119" s="32"/>
      <c r="V119" s="32"/>
      <c r="W119" s="32"/>
      <c r="X119" s="32"/>
      <c r="Y119" s="32"/>
      <c r="Z119" s="32"/>
    </row>
    <row r="120" spans="1:26" s="3" customFormat="1" ht="32.25" hidden="1" customHeight="1" x14ac:dyDescent="0.25">
      <c r="A120" s="4">
        <v>2</v>
      </c>
      <c r="B120" s="5" t="s">
        <v>35</v>
      </c>
      <c r="C120" s="35"/>
      <c r="D120" s="35"/>
      <c r="E120" s="35"/>
      <c r="F120" s="35"/>
      <c r="G120" s="35"/>
      <c r="H120" s="35"/>
      <c r="I120" s="35"/>
      <c r="J120" s="35"/>
      <c r="K120" s="35"/>
      <c r="L120" s="35"/>
      <c r="M120" s="32"/>
      <c r="N120" s="32"/>
      <c r="O120" s="32"/>
      <c r="P120" s="32"/>
      <c r="Q120" s="32"/>
      <c r="R120" s="32"/>
      <c r="S120" s="32"/>
      <c r="T120" s="32"/>
      <c r="U120" s="32"/>
      <c r="V120" s="32"/>
      <c r="W120" s="32"/>
      <c r="X120" s="32"/>
      <c r="Y120" s="32"/>
      <c r="Z120" s="32"/>
    </row>
    <row r="121" spans="1:26" s="3" customFormat="1" ht="32.25" hidden="1" customHeight="1" x14ac:dyDescent="0.25">
      <c r="A121" s="4">
        <v>3</v>
      </c>
      <c r="B121" s="5" t="s">
        <v>36</v>
      </c>
      <c r="C121" s="35"/>
      <c r="D121" s="35"/>
      <c r="E121" s="35"/>
      <c r="F121" s="35"/>
      <c r="G121" s="35"/>
      <c r="H121" s="35"/>
      <c r="I121" s="35"/>
      <c r="J121" s="35"/>
      <c r="K121" s="35"/>
      <c r="L121" s="35"/>
      <c r="M121" s="32"/>
      <c r="N121" s="32"/>
      <c r="O121" s="32"/>
      <c r="P121" s="32"/>
      <c r="Q121" s="32"/>
      <c r="R121" s="32"/>
      <c r="S121" s="32"/>
      <c r="T121" s="32"/>
      <c r="U121" s="32"/>
      <c r="V121" s="32"/>
      <c r="W121" s="32"/>
      <c r="X121" s="32"/>
      <c r="Y121" s="32"/>
      <c r="Z121" s="32"/>
    </row>
    <row r="122" spans="1:26" s="3" customFormat="1" ht="32.25" hidden="1" customHeight="1" x14ac:dyDescent="0.25">
      <c r="A122" s="4">
        <v>4</v>
      </c>
      <c r="B122" s="5" t="s">
        <v>37</v>
      </c>
      <c r="C122" s="26"/>
      <c r="D122" s="26"/>
      <c r="E122" s="26"/>
      <c r="F122" s="26"/>
      <c r="G122" s="26"/>
      <c r="H122" s="26"/>
      <c r="I122" s="26"/>
      <c r="J122" s="26"/>
      <c r="K122" s="26"/>
      <c r="L122" s="26"/>
      <c r="M122" s="32"/>
      <c r="N122" s="32"/>
      <c r="O122" s="32"/>
      <c r="P122" s="32"/>
      <c r="Q122" s="32"/>
      <c r="R122" s="32"/>
      <c r="S122" s="32"/>
      <c r="T122" s="32"/>
      <c r="U122" s="32"/>
      <c r="V122" s="32"/>
      <c r="W122" s="32"/>
      <c r="X122" s="32"/>
      <c r="Y122" s="32"/>
      <c r="Z122" s="32"/>
    </row>
    <row r="123" spans="1:26" s="3" customFormat="1" ht="32.25" hidden="1" customHeight="1" x14ac:dyDescent="0.25">
      <c r="A123" s="4">
        <v>5</v>
      </c>
      <c r="B123" s="5" t="s">
        <v>38</v>
      </c>
      <c r="C123" s="35"/>
      <c r="D123" s="35"/>
      <c r="E123" s="35"/>
      <c r="F123" s="35"/>
      <c r="G123" s="35"/>
      <c r="H123" s="35"/>
      <c r="I123" s="35"/>
      <c r="J123" s="35"/>
      <c r="K123" s="35"/>
      <c r="L123" s="35"/>
      <c r="M123" s="32"/>
      <c r="N123" s="32"/>
      <c r="O123" s="32"/>
      <c r="P123" s="32"/>
      <c r="Q123" s="32"/>
      <c r="R123" s="32"/>
      <c r="S123" s="32"/>
      <c r="T123" s="32"/>
      <c r="U123" s="32"/>
      <c r="V123" s="32"/>
      <c r="W123" s="32"/>
      <c r="X123" s="32"/>
      <c r="Y123" s="32"/>
      <c r="Z123" s="32"/>
    </row>
    <row r="124" spans="1:26" s="3" customFormat="1" ht="32.25" hidden="1" customHeight="1" x14ac:dyDescent="0.25">
      <c r="A124" s="4">
        <v>6</v>
      </c>
      <c r="B124" s="5" t="s">
        <v>39</v>
      </c>
      <c r="C124" s="35"/>
      <c r="D124" s="35"/>
      <c r="E124" s="35"/>
      <c r="F124" s="35"/>
      <c r="G124" s="35"/>
      <c r="H124" s="35"/>
      <c r="I124" s="35"/>
      <c r="J124" s="35"/>
      <c r="K124" s="35"/>
      <c r="L124" s="35"/>
      <c r="M124" s="32"/>
      <c r="N124" s="32"/>
      <c r="O124" s="32"/>
      <c r="P124" s="32"/>
      <c r="Q124" s="32"/>
      <c r="R124" s="32"/>
      <c r="S124" s="32"/>
      <c r="T124" s="32"/>
      <c r="U124" s="32"/>
      <c r="V124" s="32"/>
      <c r="W124" s="32"/>
      <c r="X124" s="32"/>
      <c r="Y124" s="32"/>
      <c r="Z124" s="32"/>
    </row>
    <row r="125" spans="1:26" s="3" customFormat="1" ht="32.25" hidden="1" customHeight="1" x14ac:dyDescent="0.25">
      <c r="A125" s="4">
        <v>7</v>
      </c>
      <c r="B125" s="5" t="s">
        <v>40</v>
      </c>
      <c r="C125" s="35"/>
      <c r="D125" s="35"/>
      <c r="E125" s="35"/>
      <c r="F125" s="35"/>
      <c r="G125" s="35"/>
      <c r="H125" s="35"/>
      <c r="I125" s="35"/>
      <c r="J125" s="35"/>
      <c r="K125" s="35"/>
      <c r="L125" s="35"/>
      <c r="M125" s="32"/>
      <c r="N125" s="32"/>
      <c r="O125" s="32"/>
      <c r="P125" s="32"/>
      <c r="Q125" s="32"/>
      <c r="R125" s="32"/>
      <c r="S125" s="32"/>
      <c r="T125" s="32"/>
      <c r="U125" s="32"/>
      <c r="V125" s="32"/>
      <c r="W125" s="32"/>
      <c r="X125" s="32"/>
      <c r="Y125" s="32"/>
      <c r="Z125" s="32"/>
    </row>
    <row r="126" spans="1:26" s="3" customFormat="1" ht="32.25" hidden="1" customHeight="1" x14ac:dyDescent="0.25">
      <c r="A126" s="4">
        <v>8</v>
      </c>
      <c r="B126" s="5" t="s">
        <v>41</v>
      </c>
      <c r="C126" s="35"/>
      <c r="D126" s="35"/>
      <c r="E126" s="35"/>
      <c r="F126" s="35"/>
      <c r="G126" s="35"/>
      <c r="H126" s="35"/>
      <c r="I126" s="35"/>
      <c r="J126" s="35"/>
      <c r="K126" s="35"/>
      <c r="L126" s="35"/>
      <c r="M126" s="32"/>
      <c r="N126" s="32"/>
      <c r="O126" s="32"/>
      <c r="P126" s="32"/>
      <c r="Q126" s="32"/>
      <c r="R126" s="32"/>
      <c r="S126" s="32"/>
      <c r="T126" s="32"/>
      <c r="U126" s="32"/>
      <c r="V126" s="32"/>
      <c r="W126" s="32"/>
      <c r="X126" s="32"/>
      <c r="Y126" s="32"/>
      <c r="Z126" s="32"/>
    </row>
    <row r="127" spans="1:26" s="3" customFormat="1" ht="18.75" customHeight="1" x14ac:dyDescent="0.25">
      <c r="A127" s="6" t="s">
        <v>29</v>
      </c>
      <c r="B127" s="7" t="s">
        <v>30</v>
      </c>
      <c r="C127" s="35">
        <f>C128+C137+C157+C168+C179</f>
        <v>152664.467967</v>
      </c>
      <c r="D127" s="35">
        <f t="shared" ref="D127:L127" si="37">D128+D137+D157+D168+D179</f>
        <v>140723.23370919001</v>
      </c>
      <c r="E127" s="35">
        <f t="shared" si="37"/>
        <v>4381.4384178099999</v>
      </c>
      <c r="F127" s="35">
        <f t="shared" si="37"/>
        <v>62.954000000000001</v>
      </c>
      <c r="G127" s="35">
        <f t="shared" si="37"/>
        <v>7496.84184</v>
      </c>
      <c r="H127" s="35">
        <f t="shared" si="37"/>
        <v>47139.035630999999</v>
      </c>
      <c r="I127" s="35">
        <f t="shared" si="37"/>
        <v>41607.783565270001</v>
      </c>
      <c r="J127" s="35">
        <f t="shared" si="37"/>
        <v>1882.1432257299998</v>
      </c>
      <c r="K127" s="35">
        <f t="shared" si="37"/>
        <v>77.963999999999999</v>
      </c>
      <c r="L127" s="35">
        <f t="shared" si="37"/>
        <v>3571.1448399999999</v>
      </c>
      <c r="M127" s="32"/>
      <c r="N127" s="32"/>
      <c r="O127" s="32"/>
      <c r="P127" s="32"/>
      <c r="Q127" s="32"/>
      <c r="R127" s="32"/>
      <c r="S127" s="32"/>
      <c r="T127" s="32"/>
      <c r="U127" s="32"/>
      <c r="V127" s="32"/>
      <c r="W127" s="32"/>
      <c r="X127" s="32"/>
      <c r="Y127" s="32"/>
      <c r="Z127" s="32"/>
    </row>
    <row r="128" spans="1:26" s="3" customFormat="1" ht="29.25" customHeight="1" x14ac:dyDescent="0.25">
      <c r="A128" s="6" t="s">
        <v>12</v>
      </c>
      <c r="B128" s="7" t="s">
        <v>23</v>
      </c>
      <c r="C128" s="34">
        <f>SUM(C129:C136)</f>
        <v>86387</v>
      </c>
      <c r="D128" s="34">
        <f t="shared" ref="D128:L128" si="38">SUM(D129:D136)</f>
        <v>83831</v>
      </c>
      <c r="E128" s="34">
        <f t="shared" si="38"/>
        <v>2556</v>
      </c>
      <c r="F128" s="34">
        <f t="shared" si="38"/>
        <v>0</v>
      </c>
      <c r="G128" s="34">
        <f t="shared" si="38"/>
        <v>0</v>
      </c>
      <c r="H128" s="34">
        <f t="shared" si="38"/>
        <v>29106.076999999997</v>
      </c>
      <c r="I128" s="34">
        <f t="shared" si="38"/>
        <v>28064.076999999997</v>
      </c>
      <c r="J128" s="34">
        <f t="shared" si="38"/>
        <v>1042</v>
      </c>
      <c r="K128" s="34">
        <f t="shared" si="38"/>
        <v>0</v>
      </c>
      <c r="L128" s="34">
        <f t="shared" si="38"/>
        <v>0</v>
      </c>
      <c r="M128" s="31"/>
      <c r="N128" s="32"/>
      <c r="O128" s="32"/>
      <c r="P128" s="32"/>
      <c r="Q128" s="32"/>
      <c r="R128" s="32"/>
      <c r="S128" s="32"/>
      <c r="T128" s="32"/>
      <c r="U128" s="32"/>
      <c r="V128" s="32"/>
      <c r="W128" s="32"/>
      <c r="X128" s="32"/>
      <c r="Y128" s="32"/>
      <c r="Z128" s="32"/>
    </row>
    <row r="129" spans="1:26" s="3" customFormat="1" ht="32.25" customHeight="1" x14ac:dyDescent="0.25">
      <c r="A129" s="4">
        <v>1</v>
      </c>
      <c r="B129" s="5" t="s">
        <v>34</v>
      </c>
      <c r="C129" s="19">
        <f>D129+E129+F129+G129</f>
        <v>0</v>
      </c>
      <c r="D129" s="44"/>
      <c r="E129" s="44"/>
      <c r="F129" s="44"/>
      <c r="G129" s="44"/>
      <c r="H129" s="19">
        <f>I129+J129+K129+L129</f>
        <v>0</v>
      </c>
      <c r="I129" s="44"/>
      <c r="J129" s="44"/>
      <c r="K129" s="44"/>
      <c r="L129" s="44"/>
      <c r="M129" s="31"/>
      <c r="N129" s="32"/>
      <c r="O129" s="32"/>
      <c r="P129" s="32"/>
      <c r="Q129" s="32"/>
      <c r="R129" s="32"/>
      <c r="S129" s="32"/>
      <c r="T129" s="32"/>
      <c r="U129" s="32"/>
      <c r="V129" s="32"/>
      <c r="W129" s="32"/>
      <c r="X129" s="32"/>
      <c r="Y129" s="32"/>
      <c r="Z129" s="32"/>
    </row>
    <row r="130" spans="1:26" s="3" customFormat="1" ht="32.25" customHeight="1" x14ac:dyDescent="0.25">
      <c r="A130" s="4">
        <v>2</v>
      </c>
      <c r="B130" s="5" t="s">
        <v>35</v>
      </c>
      <c r="C130" s="19">
        <f t="shared" ref="C130:C136" si="39">D130+E130+F130+G130</f>
        <v>41500</v>
      </c>
      <c r="D130" s="19">
        <v>40251</v>
      </c>
      <c r="E130" s="19">
        <v>1249</v>
      </c>
      <c r="F130" s="19"/>
      <c r="G130" s="19"/>
      <c r="H130" s="19">
        <f t="shared" ref="H130:H136" si="40">I130+J130+K130+L130</f>
        <v>14239.076999999999</v>
      </c>
      <c r="I130" s="19">
        <v>13539.076999999999</v>
      </c>
      <c r="J130" s="19">
        <v>700</v>
      </c>
      <c r="K130" s="19"/>
      <c r="L130" s="19"/>
      <c r="M130" s="31"/>
      <c r="N130" s="32"/>
      <c r="O130" s="32"/>
      <c r="P130" s="32"/>
      <c r="Q130" s="32"/>
      <c r="R130" s="32"/>
      <c r="S130" s="32"/>
      <c r="T130" s="32"/>
      <c r="U130" s="32"/>
      <c r="V130" s="32"/>
      <c r="W130" s="32"/>
      <c r="X130" s="32"/>
      <c r="Y130" s="32"/>
      <c r="Z130" s="32"/>
    </row>
    <row r="131" spans="1:26" s="3" customFormat="1" ht="32.25" customHeight="1" x14ac:dyDescent="0.25">
      <c r="A131" s="4">
        <v>3</v>
      </c>
      <c r="B131" s="5" t="s">
        <v>36</v>
      </c>
      <c r="C131" s="19">
        <f t="shared" si="39"/>
        <v>44887</v>
      </c>
      <c r="D131" s="19">
        <v>43580</v>
      </c>
      <c r="E131" s="19">
        <v>1307</v>
      </c>
      <c r="F131" s="19"/>
      <c r="G131" s="19"/>
      <c r="H131" s="19">
        <f t="shared" si="40"/>
        <v>14867</v>
      </c>
      <c r="I131" s="19">
        <v>14525</v>
      </c>
      <c r="J131" s="19">
        <v>342</v>
      </c>
      <c r="K131" s="19"/>
      <c r="L131" s="19"/>
      <c r="M131" s="31"/>
      <c r="N131" s="32"/>
      <c r="O131" s="32"/>
      <c r="P131" s="32"/>
      <c r="Q131" s="32"/>
      <c r="R131" s="32"/>
      <c r="S131" s="32"/>
      <c r="T131" s="32"/>
      <c r="U131" s="32"/>
      <c r="V131" s="32"/>
      <c r="W131" s="32"/>
      <c r="X131" s="32"/>
      <c r="Y131" s="32"/>
      <c r="Z131" s="32"/>
    </row>
    <row r="132" spans="1:26" s="3" customFormat="1" ht="32.25" customHeight="1" x14ac:dyDescent="0.25">
      <c r="A132" s="4">
        <v>4</v>
      </c>
      <c r="B132" s="5" t="s">
        <v>37</v>
      </c>
      <c r="C132" s="19">
        <f t="shared" si="39"/>
        <v>0</v>
      </c>
      <c r="D132" s="64"/>
      <c r="E132" s="64"/>
      <c r="F132" s="64"/>
      <c r="G132" s="64"/>
      <c r="H132" s="19">
        <f t="shared" si="40"/>
        <v>0</v>
      </c>
      <c r="I132" s="64"/>
      <c r="J132" s="64"/>
      <c r="K132" s="64"/>
      <c r="L132" s="64"/>
      <c r="M132" s="31"/>
      <c r="N132" s="32"/>
      <c r="O132" s="32"/>
      <c r="P132" s="32"/>
      <c r="Q132" s="32"/>
      <c r="R132" s="32"/>
      <c r="S132" s="32"/>
      <c r="T132" s="32"/>
      <c r="U132" s="32"/>
      <c r="V132" s="32"/>
      <c r="W132" s="32"/>
      <c r="X132" s="32"/>
      <c r="Y132" s="32"/>
      <c r="Z132" s="32"/>
    </row>
    <row r="133" spans="1:26" s="3" customFormat="1" ht="32.25" customHeight="1" x14ac:dyDescent="0.25">
      <c r="A133" s="4">
        <v>5</v>
      </c>
      <c r="B133" s="5" t="s">
        <v>38</v>
      </c>
      <c r="C133" s="19">
        <f t="shared" si="39"/>
        <v>0</v>
      </c>
      <c r="D133" s="44"/>
      <c r="E133" s="44"/>
      <c r="F133" s="44"/>
      <c r="G133" s="44"/>
      <c r="H133" s="19">
        <f t="shared" si="40"/>
        <v>0</v>
      </c>
      <c r="I133" s="44"/>
      <c r="J133" s="44"/>
      <c r="K133" s="44"/>
      <c r="L133" s="44"/>
      <c r="M133" s="31"/>
      <c r="N133" s="32"/>
      <c r="O133" s="32"/>
      <c r="P133" s="32"/>
      <c r="Q133" s="32"/>
      <c r="R133" s="32"/>
      <c r="S133" s="32"/>
      <c r="T133" s="32"/>
      <c r="U133" s="32"/>
      <c r="V133" s="32"/>
      <c r="W133" s="32"/>
      <c r="X133" s="32"/>
      <c r="Y133" s="32"/>
      <c r="Z133" s="32"/>
    </row>
    <row r="134" spans="1:26" s="3" customFormat="1" ht="32.25" customHeight="1" x14ac:dyDescent="0.25">
      <c r="A134" s="4">
        <v>6</v>
      </c>
      <c r="B134" s="5" t="s">
        <v>39</v>
      </c>
      <c r="C134" s="19">
        <f t="shared" si="39"/>
        <v>0</v>
      </c>
      <c r="D134" s="44"/>
      <c r="E134" s="44"/>
      <c r="F134" s="44"/>
      <c r="G134" s="44"/>
      <c r="H134" s="19">
        <f t="shared" si="40"/>
        <v>0</v>
      </c>
      <c r="I134" s="44"/>
      <c r="J134" s="44"/>
      <c r="K134" s="44"/>
      <c r="L134" s="44"/>
      <c r="M134" s="31"/>
      <c r="N134" s="32"/>
      <c r="O134" s="32"/>
      <c r="P134" s="32"/>
      <c r="Q134" s="32"/>
      <c r="R134" s="32"/>
      <c r="S134" s="32"/>
      <c r="T134" s="32"/>
      <c r="U134" s="32"/>
      <c r="V134" s="32"/>
      <c r="W134" s="32"/>
      <c r="X134" s="32"/>
      <c r="Y134" s="32"/>
      <c r="Z134" s="32"/>
    </row>
    <row r="135" spans="1:26" s="3" customFormat="1" ht="32.25" customHeight="1" x14ac:dyDescent="0.25">
      <c r="A135" s="4">
        <v>7</v>
      </c>
      <c r="B135" s="5" t="s">
        <v>40</v>
      </c>
      <c r="C135" s="19">
        <f t="shared" si="39"/>
        <v>0</v>
      </c>
      <c r="D135" s="44"/>
      <c r="E135" s="44"/>
      <c r="F135" s="44"/>
      <c r="G135" s="44"/>
      <c r="H135" s="19">
        <f t="shared" si="40"/>
        <v>0</v>
      </c>
      <c r="I135" s="44"/>
      <c r="J135" s="44"/>
      <c r="K135" s="44"/>
      <c r="L135" s="44"/>
      <c r="M135" s="31"/>
      <c r="N135" s="32"/>
      <c r="O135" s="32"/>
      <c r="P135" s="32"/>
      <c r="Q135" s="32"/>
      <c r="R135" s="32"/>
      <c r="S135" s="32"/>
      <c r="T135" s="32"/>
      <c r="U135" s="32"/>
      <c r="V135" s="32"/>
      <c r="W135" s="32"/>
      <c r="X135" s="32"/>
      <c r="Y135" s="32"/>
      <c r="Z135" s="32"/>
    </row>
    <row r="136" spans="1:26" s="3" customFormat="1" ht="32.25" customHeight="1" x14ac:dyDescent="0.25">
      <c r="A136" s="4">
        <v>8</v>
      </c>
      <c r="B136" s="5" t="s">
        <v>41</v>
      </c>
      <c r="C136" s="19">
        <f t="shared" si="39"/>
        <v>0</v>
      </c>
      <c r="D136" s="44"/>
      <c r="E136" s="44"/>
      <c r="F136" s="44"/>
      <c r="G136" s="44"/>
      <c r="H136" s="19">
        <f t="shared" si="40"/>
        <v>0</v>
      </c>
      <c r="I136" s="44"/>
      <c r="J136" s="44"/>
      <c r="K136" s="44"/>
      <c r="L136" s="44"/>
      <c r="M136" s="31"/>
      <c r="N136" s="32"/>
      <c r="O136" s="32"/>
      <c r="P136" s="32"/>
      <c r="Q136" s="32"/>
      <c r="R136" s="32"/>
      <c r="S136" s="32"/>
      <c r="T136" s="32"/>
      <c r="U136" s="32"/>
      <c r="V136" s="32"/>
      <c r="W136" s="32"/>
      <c r="X136" s="32"/>
      <c r="Y136" s="32"/>
      <c r="Z136" s="32"/>
    </row>
    <row r="137" spans="1:26" s="3" customFormat="1" ht="32.25" customHeight="1" x14ac:dyDescent="0.25">
      <c r="A137" s="8" t="s">
        <v>15</v>
      </c>
      <c r="B137" s="9" t="s">
        <v>1</v>
      </c>
      <c r="C137" s="35">
        <f>C138+C148</f>
        <v>42928.728040000002</v>
      </c>
      <c r="D137" s="35">
        <f t="shared" ref="D137:L137" si="41">D138+D148</f>
        <v>34261.786</v>
      </c>
      <c r="E137" s="35">
        <f t="shared" si="41"/>
        <v>1107.1461999999999</v>
      </c>
      <c r="F137" s="35">
        <f t="shared" si="41"/>
        <v>62.954000000000001</v>
      </c>
      <c r="G137" s="35">
        <f t="shared" si="41"/>
        <v>7496.84184</v>
      </c>
      <c r="H137" s="35">
        <f t="shared" si="41"/>
        <v>12716.618839999999</v>
      </c>
      <c r="I137" s="35">
        <f t="shared" si="41"/>
        <v>8832.8700000000008</v>
      </c>
      <c r="J137" s="35">
        <f t="shared" si="41"/>
        <v>250.83999999999997</v>
      </c>
      <c r="K137" s="35">
        <f t="shared" si="41"/>
        <v>61.764000000000003</v>
      </c>
      <c r="L137" s="35">
        <f t="shared" si="41"/>
        <v>3571.1448399999999</v>
      </c>
      <c r="M137" s="32"/>
      <c r="N137" s="32"/>
      <c r="O137" s="32"/>
      <c r="P137" s="32"/>
      <c r="Q137" s="32"/>
      <c r="R137" s="32"/>
      <c r="S137" s="32"/>
      <c r="T137" s="32"/>
      <c r="U137" s="32"/>
      <c r="V137" s="32"/>
      <c r="W137" s="32"/>
      <c r="X137" s="32"/>
      <c r="Y137" s="32"/>
      <c r="Z137" s="32"/>
    </row>
    <row r="138" spans="1:26" ht="32.25" customHeight="1" x14ac:dyDescent="0.25">
      <c r="A138" s="57" t="s">
        <v>42</v>
      </c>
      <c r="B138" s="9" t="s">
        <v>18</v>
      </c>
      <c r="C138" s="35">
        <f>SUM(C139:C147)</f>
        <v>7462.1649999999991</v>
      </c>
      <c r="D138" s="35">
        <f t="shared" ref="D138:L138" si="42">SUM(D139:D147)</f>
        <v>5796.0860000000002</v>
      </c>
      <c r="E138" s="35">
        <f t="shared" si="42"/>
        <v>192.72299999999998</v>
      </c>
      <c r="F138" s="35">
        <f t="shared" si="42"/>
        <v>9</v>
      </c>
      <c r="G138" s="35">
        <f t="shared" si="42"/>
        <v>1464.356</v>
      </c>
      <c r="H138" s="35">
        <f t="shared" si="42"/>
        <v>2739.12</v>
      </c>
      <c r="I138" s="35">
        <f t="shared" si="42"/>
        <v>1793.732</v>
      </c>
      <c r="J138" s="35">
        <f t="shared" si="42"/>
        <v>47.5</v>
      </c>
      <c r="K138" s="35">
        <f t="shared" si="42"/>
        <v>9</v>
      </c>
      <c r="L138" s="35">
        <f t="shared" si="42"/>
        <v>888.88800000000003</v>
      </c>
      <c r="M138" s="21"/>
      <c r="N138" s="21"/>
      <c r="O138" s="21"/>
      <c r="P138" s="21"/>
      <c r="Q138" s="21"/>
      <c r="R138" s="21"/>
      <c r="S138" s="21"/>
      <c r="T138" s="21"/>
      <c r="U138" s="21"/>
      <c r="V138" s="21"/>
      <c r="W138" s="21"/>
      <c r="X138" s="21"/>
      <c r="Y138" s="21"/>
      <c r="Z138" s="21"/>
    </row>
    <row r="139" spans="1:26" ht="30.75" customHeight="1" x14ac:dyDescent="0.25">
      <c r="A139" s="4">
        <v>1</v>
      </c>
      <c r="B139" s="5" t="s">
        <v>34</v>
      </c>
      <c r="C139" s="26">
        <f>D139+E139+F139+G139</f>
        <v>3480.8879999999999</v>
      </c>
      <c r="D139" s="26">
        <v>2509</v>
      </c>
      <c r="E139" s="26">
        <v>74</v>
      </c>
      <c r="F139" s="26">
        <v>9</v>
      </c>
      <c r="G139" s="26">
        <v>888.88800000000003</v>
      </c>
      <c r="H139" s="26">
        <f>I139+J139+K139+L139</f>
        <v>2739.12</v>
      </c>
      <c r="I139" s="26">
        <v>1793.732</v>
      </c>
      <c r="J139" s="26">
        <v>47.5</v>
      </c>
      <c r="K139" s="26">
        <v>9</v>
      </c>
      <c r="L139" s="26">
        <v>888.88800000000003</v>
      </c>
      <c r="M139" s="21"/>
      <c r="N139" s="21"/>
      <c r="O139" s="21"/>
      <c r="P139" s="21"/>
      <c r="Q139" s="21"/>
      <c r="R139" s="21"/>
      <c r="S139" s="21"/>
      <c r="T139" s="21"/>
      <c r="U139" s="21"/>
      <c r="V139" s="21"/>
      <c r="W139" s="21"/>
      <c r="X139" s="21"/>
      <c r="Y139" s="21"/>
      <c r="Z139" s="21"/>
    </row>
    <row r="140" spans="1:26" ht="30.75" customHeight="1" x14ac:dyDescent="0.25">
      <c r="A140" s="4">
        <v>2</v>
      </c>
      <c r="B140" s="5" t="s">
        <v>35</v>
      </c>
      <c r="C140" s="26">
        <f t="shared" ref="C140:C147" si="43">D140+E140+F140+G140</f>
        <v>0</v>
      </c>
      <c r="D140" s="26"/>
      <c r="E140" s="26"/>
      <c r="F140" s="26"/>
      <c r="G140" s="26"/>
      <c r="H140" s="26">
        <f t="shared" ref="H140:H147" si="44">I140+J140+K140+L140</f>
        <v>0</v>
      </c>
      <c r="I140" s="26"/>
      <c r="J140" s="26"/>
      <c r="K140" s="26"/>
      <c r="L140" s="26"/>
      <c r="M140" s="21"/>
      <c r="N140" s="21"/>
      <c r="O140" s="21"/>
      <c r="P140" s="21"/>
      <c r="Q140" s="21"/>
      <c r="R140" s="21"/>
      <c r="S140" s="21"/>
      <c r="T140" s="21"/>
      <c r="U140" s="21"/>
      <c r="V140" s="21"/>
      <c r="W140" s="21"/>
      <c r="X140" s="21"/>
      <c r="Y140" s="21"/>
      <c r="Z140" s="21"/>
    </row>
    <row r="141" spans="1:26" ht="30.75" customHeight="1" x14ac:dyDescent="0.25">
      <c r="A141" s="4">
        <v>3</v>
      </c>
      <c r="B141" s="5" t="s">
        <v>36</v>
      </c>
      <c r="C141" s="26">
        <f t="shared" si="43"/>
        <v>0</v>
      </c>
      <c r="D141" s="26"/>
      <c r="E141" s="26"/>
      <c r="F141" s="26"/>
      <c r="G141" s="26"/>
      <c r="H141" s="26">
        <f t="shared" si="44"/>
        <v>0</v>
      </c>
      <c r="I141" s="26"/>
      <c r="J141" s="26"/>
      <c r="K141" s="26"/>
      <c r="L141" s="26"/>
      <c r="M141" s="21"/>
      <c r="N141" s="21"/>
      <c r="O141" s="21"/>
      <c r="P141" s="21"/>
      <c r="Q141" s="21"/>
      <c r="R141" s="21"/>
      <c r="S141" s="21"/>
      <c r="T141" s="21"/>
      <c r="U141" s="21"/>
      <c r="V141" s="21"/>
      <c r="W141" s="21"/>
      <c r="X141" s="21"/>
      <c r="Y141" s="21"/>
      <c r="Z141" s="21"/>
    </row>
    <row r="142" spans="1:26" ht="30.75" customHeight="1" x14ac:dyDescent="0.25">
      <c r="A142" s="4">
        <v>4</v>
      </c>
      <c r="B142" s="5" t="s">
        <v>37</v>
      </c>
      <c r="C142" s="26">
        <f t="shared" si="43"/>
        <v>433.75799999999998</v>
      </c>
      <c r="D142" s="26">
        <v>413.76799999999997</v>
      </c>
      <c r="E142" s="26">
        <v>15.49</v>
      </c>
      <c r="F142" s="26"/>
      <c r="G142" s="26">
        <v>4.5</v>
      </c>
      <c r="H142" s="26">
        <f t="shared" si="44"/>
        <v>0</v>
      </c>
      <c r="I142" s="26"/>
      <c r="J142" s="26"/>
      <c r="K142" s="26"/>
      <c r="L142" s="26"/>
      <c r="M142" s="21"/>
      <c r="N142" s="21"/>
      <c r="O142" s="21"/>
      <c r="P142" s="21"/>
      <c r="Q142" s="21"/>
      <c r="R142" s="21"/>
      <c r="S142" s="21"/>
      <c r="T142" s="21"/>
      <c r="U142" s="21"/>
      <c r="V142" s="21"/>
      <c r="W142" s="21"/>
      <c r="X142" s="21"/>
      <c r="Y142" s="21"/>
      <c r="Z142" s="21"/>
    </row>
    <row r="143" spans="1:26" ht="30.75" customHeight="1" x14ac:dyDescent="0.25">
      <c r="A143" s="4">
        <v>5</v>
      </c>
      <c r="B143" s="5" t="s">
        <v>38</v>
      </c>
      <c r="C143" s="26">
        <f t="shared" si="43"/>
        <v>987.98500000000001</v>
      </c>
      <c r="D143" s="26">
        <f>'[1]B02 CT GNBV'!$D$60</f>
        <v>913.14400000000001</v>
      </c>
      <c r="E143" s="26">
        <f>'[1]B02 CT GNBV'!$E$60</f>
        <v>27.841000000000001</v>
      </c>
      <c r="F143" s="26"/>
      <c r="G143" s="26">
        <v>47</v>
      </c>
      <c r="H143" s="26">
        <f t="shared" si="44"/>
        <v>0</v>
      </c>
      <c r="I143" s="26"/>
      <c r="J143" s="26"/>
      <c r="K143" s="26"/>
      <c r="L143" s="26"/>
      <c r="M143" s="21"/>
      <c r="N143" s="21"/>
      <c r="O143" s="21"/>
      <c r="P143" s="21"/>
      <c r="Q143" s="21"/>
      <c r="R143" s="21"/>
      <c r="S143" s="21"/>
      <c r="T143" s="21"/>
      <c r="U143" s="21"/>
      <c r="V143" s="21"/>
      <c r="W143" s="21"/>
      <c r="X143" s="21"/>
      <c r="Y143" s="21"/>
      <c r="Z143" s="21"/>
    </row>
    <row r="144" spans="1:26" s="20" customFormat="1" ht="30.75" customHeight="1" x14ac:dyDescent="0.25">
      <c r="A144" s="4">
        <v>6</v>
      </c>
      <c r="B144" s="5" t="s">
        <v>39</v>
      </c>
      <c r="C144" s="26">
        <f t="shared" si="43"/>
        <v>2559.5340000000001</v>
      </c>
      <c r="D144" s="36">
        <v>1960.174</v>
      </c>
      <c r="E144" s="36">
        <v>75.391999999999996</v>
      </c>
      <c r="F144" s="36"/>
      <c r="G144" s="36">
        <v>523.96799999999996</v>
      </c>
      <c r="H144" s="26">
        <f t="shared" si="44"/>
        <v>0</v>
      </c>
      <c r="I144" s="36">
        <v>0</v>
      </c>
      <c r="J144" s="36">
        <v>0</v>
      </c>
      <c r="K144" s="36"/>
      <c r="L144" s="36"/>
      <c r="M144" s="21"/>
      <c r="N144" s="21"/>
      <c r="O144" s="21"/>
      <c r="P144" s="21"/>
      <c r="Q144" s="21"/>
      <c r="R144" s="21"/>
      <c r="S144" s="21"/>
      <c r="T144" s="21"/>
      <c r="U144" s="21"/>
      <c r="V144" s="21"/>
      <c r="W144" s="21"/>
      <c r="X144" s="21"/>
      <c r="Y144" s="21"/>
      <c r="Z144" s="21"/>
    </row>
    <row r="145" spans="1:26" ht="30.75" customHeight="1" x14ac:dyDescent="0.25">
      <c r="A145" s="4">
        <v>7</v>
      </c>
      <c r="B145" s="5" t="s">
        <v>40</v>
      </c>
      <c r="C145" s="26">
        <f t="shared" si="43"/>
        <v>0</v>
      </c>
      <c r="D145" s="26"/>
      <c r="E145" s="26"/>
      <c r="F145" s="26"/>
      <c r="G145" s="26"/>
      <c r="H145" s="26">
        <f t="shared" si="44"/>
        <v>0</v>
      </c>
      <c r="I145" s="26"/>
      <c r="J145" s="26"/>
      <c r="K145" s="26"/>
      <c r="L145" s="26"/>
      <c r="M145" s="21"/>
      <c r="N145" s="21"/>
      <c r="O145" s="21"/>
      <c r="P145" s="21"/>
      <c r="Q145" s="21"/>
      <c r="R145" s="21"/>
      <c r="S145" s="21"/>
      <c r="T145" s="21"/>
      <c r="U145" s="21"/>
      <c r="V145" s="21"/>
      <c r="W145" s="21"/>
      <c r="X145" s="21"/>
      <c r="Y145" s="21"/>
      <c r="Z145" s="21"/>
    </row>
    <row r="146" spans="1:26" ht="30.75" customHeight="1" x14ac:dyDescent="0.25">
      <c r="A146" s="4">
        <v>8</v>
      </c>
      <c r="B146" s="5" t="s">
        <v>41</v>
      </c>
      <c r="C146" s="26">
        <f t="shared" si="43"/>
        <v>0</v>
      </c>
      <c r="D146" s="26"/>
      <c r="E146" s="26"/>
      <c r="F146" s="26"/>
      <c r="G146" s="26"/>
      <c r="H146" s="26">
        <f t="shared" si="44"/>
        <v>0</v>
      </c>
      <c r="I146" s="26"/>
      <c r="J146" s="26"/>
      <c r="K146" s="26"/>
      <c r="L146" s="26"/>
      <c r="M146" s="21"/>
      <c r="N146" s="21"/>
      <c r="O146" s="21"/>
      <c r="P146" s="21"/>
      <c r="Q146" s="21"/>
      <c r="R146" s="21"/>
      <c r="S146" s="21"/>
      <c r="T146" s="21"/>
      <c r="U146" s="21"/>
      <c r="V146" s="21"/>
      <c r="W146" s="21"/>
      <c r="X146" s="21"/>
      <c r="Y146" s="21"/>
      <c r="Z146" s="21"/>
    </row>
    <row r="147" spans="1:26" s="20" customFormat="1" ht="30.75" customHeight="1" x14ac:dyDescent="0.25">
      <c r="A147" s="4">
        <v>9</v>
      </c>
      <c r="B147" s="5" t="s">
        <v>44</v>
      </c>
      <c r="C147" s="26">
        <f t="shared" si="43"/>
        <v>0</v>
      </c>
      <c r="D147" s="26"/>
      <c r="E147" s="26"/>
      <c r="F147" s="26"/>
      <c r="G147" s="26"/>
      <c r="H147" s="26">
        <f t="shared" si="44"/>
        <v>0</v>
      </c>
      <c r="I147" s="26"/>
      <c r="J147" s="26"/>
      <c r="K147" s="26"/>
      <c r="L147" s="26"/>
      <c r="M147" s="21"/>
      <c r="N147" s="21"/>
      <c r="O147" s="21"/>
      <c r="P147" s="21"/>
      <c r="Q147" s="21"/>
      <c r="R147" s="21"/>
      <c r="S147" s="21"/>
      <c r="T147" s="21"/>
      <c r="U147" s="21"/>
      <c r="V147" s="21"/>
      <c r="W147" s="21"/>
      <c r="X147" s="21"/>
      <c r="Y147" s="21"/>
      <c r="Z147" s="21"/>
    </row>
    <row r="148" spans="1:26" ht="32.25" customHeight="1" x14ac:dyDescent="0.25">
      <c r="A148" s="57" t="s">
        <v>42</v>
      </c>
      <c r="B148" s="9" t="s">
        <v>19</v>
      </c>
      <c r="C148" s="35">
        <f>SUM(C149:C156)</f>
        <v>35466.563040000001</v>
      </c>
      <c r="D148" s="35">
        <f t="shared" ref="D148:L148" si="45">SUM(D149:D156)</f>
        <v>28465.7</v>
      </c>
      <c r="E148" s="35">
        <f t="shared" si="45"/>
        <v>914.42319999999995</v>
      </c>
      <c r="F148" s="35">
        <f t="shared" si="45"/>
        <v>53.954000000000001</v>
      </c>
      <c r="G148" s="35">
        <f t="shared" si="45"/>
        <v>6032.4858400000003</v>
      </c>
      <c r="H148" s="35">
        <f t="shared" si="45"/>
        <v>9977.4988400000002</v>
      </c>
      <c r="I148" s="35">
        <f t="shared" si="45"/>
        <v>7039.1380000000008</v>
      </c>
      <c r="J148" s="35">
        <f t="shared" si="45"/>
        <v>203.33999999999997</v>
      </c>
      <c r="K148" s="35">
        <f t="shared" si="45"/>
        <v>52.764000000000003</v>
      </c>
      <c r="L148" s="35">
        <f t="shared" si="45"/>
        <v>2682.25684</v>
      </c>
      <c r="M148" s="21"/>
      <c r="N148" s="21"/>
      <c r="O148" s="21"/>
      <c r="P148" s="21"/>
      <c r="Q148" s="21"/>
      <c r="R148" s="21"/>
      <c r="S148" s="21"/>
      <c r="T148" s="21"/>
      <c r="U148" s="21"/>
      <c r="V148" s="21"/>
      <c r="W148" s="21"/>
      <c r="X148" s="21"/>
      <c r="Y148" s="21"/>
      <c r="Z148" s="21"/>
    </row>
    <row r="149" spans="1:26" ht="33.75" customHeight="1" x14ac:dyDescent="0.25">
      <c r="A149" s="4">
        <v>1</v>
      </c>
      <c r="B149" s="5" t="s">
        <v>34</v>
      </c>
      <c r="C149" s="26">
        <f>D149+E149+F149+G149</f>
        <v>7442.07384</v>
      </c>
      <c r="D149" s="26">
        <v>5378</v>
      </c>
      <c r="E149" s="26">
        <v>162</v>
      </c>
      <c r="F149" s="26">
        <v>37.954000000000001</v>
      </c>
      <c r="G149" s="26">
        <v>1864.1198400000001</v>
      </c>
      <c r="H149" s="26">
        <f>I149+J149+K149+L149</f>
        <v>6804.4988400000011</v>
      </c>
      <c r="I149" s="26">
        <v>4907.1380000000008</v>
      </c>
      <c r="J149" s="26">
        <v>140.33999999999997</v>
      </c>
      <c r="K149" s="26">
        <v>36.764000000000003</v>
      </c>
      <c r="L149" s="26">
        <v>1720.25684</v>
      </c>
      <c r="M149" s="21"/>
      <c r="N149" s="21"/>
      <c r="O149" s="21"/>
      <c r="P149" s="21"/>
      <c r="Q149" s="21"/>
      <c r="R149" s="21"/>
      <c r="S149" s="21"/>
      <c r="T149" s="21"/>
      <c r="U149" s="21"/>
      <c r="V149" s="21"/>
      <c r="W149" s="21"/>
      <c r="X149" s="21"/>
      <c r="Y149" s="21"/>
      <c r="Z149" s="21"/>
    </row>
    <row r="150" spans="1:26" s="21" customFormat="1" ht="33.75" customHeight="1" x14ac:dyDescent="0.25">
      <c r="A150" s="4">
        <v>2</v>
      </c>
      <c r="B150" s="5" t="s">
        <v>35</v>
      </c>
      <c r="C150" s="26">
        <f t="shared" ref="C150:C156" si="46">D150+E150+F150+G150</f>
        <v>2750</v>
      </c>
      <c r="D150" s="26">
        <v>2333</v>
      </c>
      <c r="E150" s="26">
        <v>70</v>
      </c>
      <c r="F150" s="26"/>
      <c r="G150" s="26">
        <v>347</v>
      </c>
      <c r="H150" s="26">
        <f t="shared" ref="H150:H156" si="47">I150+J150+K150+L150</f>
        <v>0</v>
      </c>
      <c r="I150" s="26"/>
      <c r="J150" s="26"/>
      <c r="K150" s="26"/>
      <c r="L150" s="26"/>
    </row>
    <row r="151" spans="1:26" ht="33.75" customHeight="1" x14ac:dyDescent="0.25">
      <c r="A151" s="4">
        <v>3</v>
      </c>
      <c r="B151" s="5" t="s">
        <v>36</v>
      </c>
      <c r="C151" s="26">
        <f t="shared" si="46"/>
        <v>0</v>
      </c>
      <c r="D151" s="26"/>
      <c r="E151" s="26"/>
      <c r="F151" s="26"/>
      <c r="G151" s="26"/>
      <c r="H151" s="26">
        <f t="shared" si="47"/>
        <v>0</v>
      </c>
      <c r="I151" s="26"/>
      <c r="J151" s="26"/>
      <c r="K151" s="26"/>
      <c r="L151" s="26"/>
      <c r="M151" s="21" t="s">
        <v>52</v>
      </c>
      <c r="N151" s="21"/>
      <c r="O151" s="21"/>
      <c r="P151" s="21"/>
      <c r="Q151" s="21"/>
      <c r="R151" s="21"/>
      <c r="S151" s="21"/>
      <c r="T151" s="21"/>
      <c r="U151" s="21"/>
      <c r="V151" s="21"/>
      <c r="W151" s="21"/>
      <c r="X151" s="21"/>
      <c r="Y151" s="21"/>
      <c r="Z151" s="21"/>
    </row>
    <row r="152" spans="1:26" ht="33.75" customHeight="1" x14ac:dyDescent="0.25">
      <c r="A152" s="4">
        <v>4</v>
      </c>
      <c r="B152" s="5" t="s">
        <v>37</v>
      </c>
      <c r="C152" s="26">
        <f t="shared" si="46"/>
        <v>7799.6812</v>
      </c>
      <c r="D152" s="26">
        <v>6730.7</v>
      </c>
      <c r="E152" s="26">
        <v>242.42320000000001</v>
      </c>
      <c r="F152" s="26"/>
      <c r="G152" s="26">
        <v>826.55799999999999</v>
      </c>
      <c r="H152" s="26">
        <f t="shared" si="47"/>
        <v>0</v>
      </c>
      <c r="I152" s="26"/>
      <c r="J152" s="26"/>
      <c r="K152" s="26"/>
      <c r="L152" s="26"/>
      <c r="M152" s="21"/>
      <c r="N152" s="21"/>
      <c r="O152" s="21"/>
      <c r="P152" s="21"/>
      <c r="Q152" s="21"/>
      <c r="R152" s="21"/>
      <c r="S152" s="21"/>
      <c r="T152" s="21"/>
      <c r="U152" s="21"/>
      <c r="V152" s="21"/>
      <c r="W152" s="21"/>
      <c r="X152" s="21"/>
      <c r="Y152" s="21"/>
      <c r="Z152" s="21"/>
    </row>
    <row r="153" spans="1:26" ht="33.75" customHeight="1" x14ac:dyDescent="0.25">
      <c r="A153" s="4">
        <v>5</v>
      </c>
      <c r="B153" s="5" t="s">
        <v>38</v>
      </c>
      <c r="C153" s="26">
        <f t="shared" si="46"/>
        <v>4250</v>
      </c>
      <c r="D153" s="26">
        <v>3434</v>
      </c>
      <c r="E153" s="26">
        <v>103</v>
      </c>
      <c r="F153" s="26">
        <v>0</v>
      </c>
      <c r="G153" s="26">
        <v>713</v>
      </c>
      <c r="H153" s="26">
        <f t="shared" si="47"/>
        <v>713</v>
      </c>
      <c r="I153" s="26">
        <v>0</v>
      </c>
      <c r="J153" s="26">
        <v>0</v>
      </c>
      <c r="K153" s="26">
        <v>0</v>
      </c>
      <c r="L153" s="26">
        <v>713</v>
      </c>
      <c r="M153" s="21"/>
      <c r="N153" s="21"/>
      <c r="O153" s="21"/>
      <c r="P153" s="21"/>
      <c r="Q153" s="21"/>
      <c r="R153" s="21"/>
      <c r="S153" s="21"/>
      <c r="T153" s="21"/>
      <c r="U153" s="21"/>
      <c r="V153" s="21"/>
      <c r="W153" s="21"/>
      <c r="X153" s="21"/>
      <c r="Y153" s="21"/>
      <c r="Z153" s="21"/>
    </row>
    <row r="154" spans="1:26" s="20" customFormat="1" ht="33.75" customHeight="1" x14ac:dyDescent="0.25">
      <c r="A154" s="4">
        <v>6</v>
      </c>
      <c r="B154" s="5" t="s">
        <v>39</v>
      </c>
      <c r="C154" s="26">
        <f t="shared" si="46"/>
        <v>4633.808</v>
      </c>
      <c r="D154" s="26">
        <v>3314</v>
      </c>
      <c r="E154" s="26">
        <f>100+15+9</f>
        <v>124</v>
      </c>
      <c r="F154" s="26"/>
      <c r="G154" s="26">
        <v>1195.808</v>
      </c>
      <c r="H154" s="26">
        <f t="shared" si="47"/>
        <v>0</v>
      </c>
      <c r="I154" s="26">
        <v>0</v>
      </c>
      <c r="J154" s="26">
        <v>0</v>
      </c>
      <c r="K154" s="26"/>
      <c r="L154" s="26"/>
      <c r="M154" s="21"/>
      <c r="N154" s="21"/>
      <c r="O154" s="21"/>
      <c r="P154" s="21"/>
      <c r="Q154" s="21"/>
      <c r="R154" s="21"/>
      <c r="S154" s="21"/>
      <c r="T154" s="21"/>
      <c r="U154" s="21"/>
      <c r="V154" s="21"/>
      <c r="W154" s="21"/>
      <c r="X154" s="21"/>
      <c r="Y154" s="21"/>
      <c r="Z154" s="21"/>
    </row>
    <row r="155" spans="1:26" ht="33.75" customHeight="1" x14ac:dyDescent="0.25">
      <c r="A155" s="4">
        <v>7</v>
      </c>
      <c r="B155" s="5" t="s">
        <v>40</v>
      </c>
      <c r="C155" s="26">
        <f t="shared" si="46"/>
        <v>8591</v>
      </c>
      <c r="D155" s="26">
        <v>7276</v>
      </c>
      <c r="E155" s="26">
        <v>213</v>
      </c>
      <c r="F155" s="26">
        <v>16</v>
      </c>
      <c r="G155" s="26">
        <v>1086</v>
      </c>
      <c r="H155" s="26">
        <f t="shared" si="47"/>
        <v>2460</v>
      </c>
      <c r="I155" s="26">
        <v>2132</v>
      </c>
      <c r="J155" s="26">
        <v>63</v>
      </c>
      <c r="K155" s="26">
        <v>16</v>
      </c>
      <c r="L155" s="26">
        <v>249</v>
      </c>
      <c r="M155" s="21"/>
      <c r="N155" s="21"/>
      <c r="O155" s="21"/>
      <c r="P155" s="21"/>
      <c r="Q155" s="21"/>
      <c r="R155" s="21"/>
      <c r="S155" s="21"/>
      <c r="T155" s="21"/>
      <c r="U155" s="21"/>
      <c r="V155" s="21"/>
      <c r="W155" s="21"/>
      <c r="X155" s="21"/>
      <c r="Y155" s="21"/>
      <c r="Z155" s="21"/>
    </row>
    <row r="156" spans="1:26" ht="33.75" customHeight="1" x14ac:dyDescent="0.25">
      <c r="A156" s="4">
        <v>8</v>
      </c>
      <c r="B156" s="5" t="s">
        <v>41</v>
      </c>
      <c r="C156" s="26">
        <f t="shared" si="46"/>
        <v>0</v>
      </c>
      <c r="D156" s="26"/>
      <c r="E156" s="26"/>
      <c r="F156" s="26"/>
      <c r="G156" s="26"/>
      <c r="H156" s="26">
        <f t="shared" si="47"/>
        <v>0</v>
      </c>
      <c r="I156" s="26"/>
      <c r="J156" s="26"/>
      <c r="K156" s="26"/>
      <c r="L156" s="26"/>
      <c r="M156" s="21"/>
      <c r="N156" s="21"/>
      <c r="O156" s="21"/>
      <c r="P156" s="21"/>
      <c r="Q156" s="21"/>
      <c r="R156" s="21"/>
      <c r="S156" s="21"/>
      <c r="T156" s="21"/>
      <c r="U156" s="21"/>
      <c r="V156" s="21"/>
      <c r="W156" s="21"/>
      <c r="X156" s="21"/>
      <c r="Y156" s="21"/>
      <c r="Z156" s="21"/>
    </row>
    <row r="157" spans="1:26" s="3" customFormat="1" ht="92.25" customHeight="1" x14ac:dyDescent="0.25">
      <c r="A157" s="8" t="s">
        <v>20</v>
      </c>
      <c r="B157" s="9" t="str">
        <f>B98</f>
        <v xml:space="preserve"> Hoạt động đào tạo nâng cao kỹ năng nghề nghiệp, đào tạo nghề, tập huấn nâng cao năng lực quản lý, tổ chức thực hiện; thông tin, tuyên truyền về các chương trình mục tiêu quốc gia (Chi tiết từng lớp)</v>
      </c>
      <c r="C157" s="35">
        <f>SUM(C158:C167)</f>
        <v>20646.899926999999</v>
      </c>
      <c r="D157" s="35">
        <f t="shared" ref="D157:L157" si="48">SUM(D158:D167)</f>
        <v>20013.422909190002</v>
      </c>
      <c r="E157" s="35">
        <f t="shared" si="48"/>
        <v>633.47701781000001</v>
      </c>
      <c r="F157" s="35">
        <f t="shared" si="48"/>
        <v>0</v>
      </c>
      <c r="G157" s="35">
        <f t="shared" si="48"/>
        <v>0</v>
      </c>
      <c r="H157" s="26">
        <f>I157+J157+K157+L157</f>
        <v>5084.8397910000003</v>
      </c>
      <c r="I157" s="35">
        <f t="shared" si="48"/>
        <v>4502.1625652700004</v>
      </c>
      <c r="J157" s="35">
        <f t="shared" si="48"/>
        <v>566.47722572999999</v>
      </c>
      <c r="K157" s="35">
        <f t="shared" si="48"/>
        <v>16.200000000000003</v>
      </c>
      <c r="L157" s="35">
        <f t="shared" si="48"/>
        <v>0</v>
      </c>
      <c r="M157" s="32"/>
      <c r="N157" s="32"/>
      <c r="O157" s="32"/>
      <c r="P157" s="32"/>
      <c r="Q157" s="32"/>
      <c r="R157" s="32"/>
      <c r="S157" s="32"/>
      <c r="T157" s="32"/>
      <c r="U157" s="32"/>
      <c r="V157" s="32"/>
      <c r="W157" s="32"/>
      <c r="X157" s="32"/>
      <c r="Y157" s="32"/>
      <c r="Z157" s="32"/>
    </row>
    <row r="158" spans="1:26" ht="32.25" customHeight="1" x14ac:dyDescent="0.25">
      <c r="A158" s="4">
        <v>1</v>
      </c>
      <c r="B158" s="5" t="s">
        <v>34</v>
      </c>
      <c r="C158" s="58">
        <f>D158+E158+F158+G158</f>
        <v>2764</v>
      </c>
      <c r="D158" s="58">
        <v>2683</v>
      </c>
      <c r="E158" s="58">
        <v>81</v>
      </c>
      <c r="F158" s="58">
        <v>0</v>
      </c>
      <c r="G158" s="58">
        <v>0</v>
      </c>
      <c r="H158" s="26">
        <f>I158+J158+K158+L158</f>
        <v>288.07659999999998</v>
      </c>
      <c r="I158" s="58">
        <v>280.34659999999997</v>
      </c>
      <c r="J158" s="58">
        <v>7.73</v>
      </c>
      <c r="K158" s="58">
        <v>0</v>
      </c>
      <c r="L158" s="58">
        <v>0</v>
      </c>
      <c r="M158" s="21"/>
      <c r="N158" s="21"/>
      <c r="O158" s="21"/>
      <c r="P158" s="21"/>
      <c r="Q158" s="21"/>
      <c r="R158" s="21"/>
      <c r="S158" s="21"/>
      <c r="T158" s="21"/>
      <c r="U158" s="21"/>
      <c r="V158" s="21"/>
      <c r="W158" s="21"/>
      <c r="X158" s="21"/>
      <c r="Y158" s="21"/>
      <c r="Z158" s="21"/>
    </row>
    <row r="159" spans="1:26" s="3" customFormat="1" ht="32.25" customHeight="1" x14ac:dyDescent="0.25">
      <c r="A159" s="4">
        <v>2</v>
      </c>
      <c r="B159" s="5" t="s">
        <v>35</v>
      </c>
      <c r="C159" s="58">
        <f t="shared" ref="C159:C167" si="49">D159+E159+F159+G159</f>
        <v>2518.1660000000002</v>
      </c>
      <c r="D159" s="36">
        <v>2518.1660000000002</v>
      </c>
      <c r="E159" s="36"/>
      <c r="F159" s="36"/>
      <c r="G159" s="36"/>
      <c r="H159" s="26">
        <f t="shared" ref="H159:H167" si="50">I159+J159+K159+L159</f>
        <v>2318.1660000000002</v>
      </c>
      <c r="I159" s="36">
        <v>2318.1660000000002</v>
      </c>
      <c r="J159" s="36"/>
      <c r="K159" s="36"/>
      <c r="L159" s="36"/>
      <c r="M159" s="32"/>
      <c r="N159" s="32"/>
      <c r="O159" s="32"/>
      <c r="P159" s="32"/>
      <c r="Q159" s="32"/>
      <c r="R159" s="32"/>
      <c r="S159" s="32"/>
      <c r="T159" s="32"/>
      <c r="U159" s="32"/>
      <c r="V159" s="32"/>
      <c r="W159" s="32"/>
      <c r="X159" s="32"/>
      <c r="Y159" s="32"/>
      <c r="Z159" s="32"/>
    </row>
    <row r="160" spans="1:26" s="3" customFormat="1" ht="32.25" customHeight="1" x14ac:dyDescent="0.25">
      <c r="A160" s="4">
        <v>3</v>
      </c>
      <c r="B160" s="5" t="s">
        <v>36</v>
      </c>
      <c r="C160" s="58">
        <f t="shared" si="49"/>
        <v>5910</v>
      </c>
      <c r="D160" s="26">
        <f>5358+334</f>
        <v>5692</v>
      </c>
      <c r="E160" s="26">
        <f>205+13</f>
        <v>218</v>
      </c>
      <c r="F160" s="26"/>
      <c r="G160" s="26"/>
      <c r="H160" s="26">
        <f t="shared" si="50"/>
        <v>274</v>
      </c>
      <c r="I160" s="26">
        <v>253</v>
      </c>
      <c r="J160" s="26">
        <v>21</v>
      </c>
      <c r="K160" s="26"/>
      <c r="L160" s="35"/>
      <c r="M160" s="32"/>
      <c r="N160" s="32"/>
      <c r="O160" s="32"/>
      <c r="P160" s="32"/>
      <c r="Q160" s="32"/>
      <c r="R160" s="32"/>
      <c r="S160" s="32"/>
      <c r="T160" s="32"/>
      <c r="U160" s="32"/>
      <c r="V160" s="32"/>
      <c r="W160" s="32"/>
      <c r="X160" s="32"/>
      <c r="Y160" s="32"/>
      <c r="Z160" s="32"/>
    </row>
    <row r="161" spans="1:26" s="3" customFormat="1" ht="32.25" customHeight="1" x14ac:dyDescent="0.25">
      <c r="A161" s="4">
        <v>4</v>
      </c>
      <c r="B161" s="5" t="s">
        <v>37</v>
      </c>
      <c r="C161" s="58">
        <f t="shared" si="49"/>
        <v>0</v>
      </c>
      <c r="D161" s="35"/>
      <c r="E161" s="35"/>
      <c r="F161" s="35"/>
      <c r="G161" s="35"/>
      <c r="H161" s="26">
        <f t="shared" si="50"/>
        <v>0</v>
      </c>
      <c r="I161" s="35"/>
      <c r="J161" s="35"/>
      <c r="K161" s="35"/>
      <c r="L161" s="35"/>
      <c r="M161" s="32"/>
      <c r="N161" s="32"/>
      <c r="O161" s="32"/>
      <c r="P161" s="32"/>
      <c r="Q161" s="32"/>
      <c r="R161" s="32"/>
      <c r="S161" s="32"/>
      <c r="T161" s="32"/>
      <c r="U161" s="32"/>
      <c r="V161" s="32"/>
      <c r="W161" s="32"/>
      <c r="X161" s="32"/>
      <c r="Y161" s="32"/>
      <c r="Z161" s="32"/>
    </row>
    <row r="162" spans="1:26" s="3" customFormat="1" ht="32.25" customHeight="1" x14ac:dyDescent="0.25">
      <c r="A162" s="4">
        <v>5</v>
      </c>
      <c r="B162" s="5" t="s">
        <v>38</v>
      </c>
      <c r="C162" s="58">
        <f t="shared" si="49"/>
        <v>799.23392699999999</v>
      </c>
      <c r="D162" s="26">
        <f>'[1]B02 CT GNBV'!$D$118</f>
        <v>775.25690918999999</v>
      </c>
      <c r="E162" s="26">
        <f>'[1]B02 CT GNBV'!$E$118</f>
        <v>23.97701781</v>
      </c>
      <c r="F162" s="26"/>
      <c r="G162" s="26"/>
      <c r="H162" s="26">
        <f t="shared" si="50"/>
        <v>269.27419100000003</v>
      </c>
      <c r="I162" s="26">
        <f>'[1]B02 CT GNBV'!$I$118</f>
        <v>261.19596527000004</v>
      </c>
      <c r="J162" s="26">
        <f>'[1]B02 CT GNBV'!$J$118</f>
        <v>8.0782257299999998</v>
      </c>
      <c r="K162" s="26"/>
      <c r="L162" s="26"/>
      <c r="M162" s="32"/>
      <c r="N162" s="32"/>
      <c r="O162" s="32"/>
      <c r="P162" s="32"/>
      <c r="Q162" s="32"/>
      <c r="R162" s="32"/>
      <c r="S162" s="32"/>
      <c r="T162" s="32"/>
      <c r="U162" s="32"/>
      <c r="V162" s="32"/>
      <c r="W162" s="32"/>
      <c r="X162" s="32"/>
      <c r="Y162" s="32"/>
      <c r="Z162" s="32"/>
    </row>
    <row r="163" spans="1:26" s="3" customFormat="1" ht="32.25" customHeight="1" x14ac:dyDescent="0.25">
      <c r="A163" s="4">
        <v>6</v>
      </c>
      <c r="B163" s="5" t="s">
        <v>39</v>
      </c>
      <c r="C163" s="58">
        <f t="shared" si="49"/>
        <v>2807.5</v>
      </c>
      <c r="D163" s="26">
        <v>2701</v>
      </c>
      <c r="E163" s="26">
        <v>106.5</v>
      </c>
      <c r="F163" s="26"/>
      <c r="G163" s="26"/>
      <c r="H163" s="26">
        <f t="shared" si="50"/>
        <v>752.58500000000004</v>
      </c>
      <c r="I163" s="26">
        <v>749.58500000000004</v>
      </c>
      <c r="J163" s="26">
        <v>3</v>
      </c>
      <c r="K163" s="26"/>
      <c r="L163" s="26"/>
      <c r="M163" s="32"/>
      <c r="N163" s="32"/>
      <c r="O163" s="32"/>
      <c r="P163" s="32"/>
      <c r="Q163" s="32"/>
      <c r="R163" s="32"/>
      <c r="S163" s="32"/>
      <c r="T163" s="32"/>
      <c r="U163" s="32"/>
      <c r="V163" s="32"/>
      <c r="W163" s="32"/>
      <c r="X163" s="32"/>
      <c r="Y163" s="32"/>
      <c r="Z163" s="32"/>
    </row>
    <row r="164" spans="1:26" s="3" customFormat="1" ht="32.25" customHeight="1" x14ac:dyDescent="0.25">
      <c r="A164" s="4">
        <v>7</v>
      </c>
      <c r="B164" s="5" t="s">
        <v>40</v>
      </c>
      <c r="C164" s="58">
        <f t="shared" si="49"/>
        <v>4809</v>
      </c>
      <c r="D164" s="26">
        <v>4635</v>
      </c>
      <c r="E164" s="26">
        <v>174</v>
      </c>
      <c r="F164" s="26"/>
      <c r="G164" s="26"/>
      <c r="H164" s="26">
        <f t="shared" si="50"/>
        <v>97</v>
      </c>
      <c r="I164" s="26">
        <v>97</v>
      </c>
      <c r="J164" s="26"/>
      <c r="K164" s="26"/>
      <c r="L164" s="26"/>
      <c r="M164" s="32"/>
      <c r="N164" s="32"/>
      <c r="O164" s="32"/>
      <c r="P164" s="32"/>
      <c r="Q164" s="32"/>
      <c r="R164" s="32"/>
      <c r="S164" s="32"/>
      <c r="T164" s="32"/>
      <c r="U164" s="32"/>
      <c r="V164" s="32"/>
      <c r="W164" s="32"/>
      <c r="X164" s="32"/>
      <c r="Y164" s="32"/>
      <c r="Z164" s="32"/>
    </row>
    <row r="165" spans="1:26" s="3" customFormat="1" ht="32.25" customHeight="1" x14ac:dyDescent="0.25">
      <c r="A165" s="4">
        <v>8</v>
      </c>
      <c r="B165" s="5" t="s">
        <v>41</v>
      </c>
      <c r="C165" s="58">
        <f t="shared" si="49"/>
        <v>0</v>
      </c>
      <c r="D165" s="26"/>
      <c r="E165" s="26"/>
      <c r="F165" s="26"/>
      <c r="G165" s="26"/>
      <c r="H165" s="26">
        <f t="shared" si="50"/>
        <v>0</v>
      </c>
      <c r="I165" s="26"/>
      <c r="J165" s="26"/>
      <c r="K165" s="26"/>
      <c r="L165" s="26"/>
      <c r="M165" s="32"/>
      <c r="N165" s="32"/>
      <c r="O165" s="32"/>
      <c r="P165" s="32"/>
      <c r="Q165" s="32"/>
      <c r="R165" s="32"/>
      <c r="S165" s="32"/>
      <c r="T165" s="32"/>
      <c r="U165" s="32"/>
      <c r="V165" s="32"/>
      <c r="W165" s="32"/>
      <c r="X165" s="32"/>
      <c r="Y165" s="32"/>
      <c r="Z165" s="32"/>
    </row>
    <row r="166" spans="1:26" s="3" customFormat="1" ht="32.25" customHeight="1" x14ac:dyDescent="0.25">
      <c r="A166" s="4">
        <v>9</v>
      </c>
      <c r="B166" s="5" t="s">
        <v>43</v>
      </c>
      <c r="C166" s="58">
        <f t="shared" si="49"/>
        <v>0</v>
      </c>
      <c r="D166" s="26"/>
      <c r="E166" s="26"/>
      <c r="F166" s="26"/>
      <c r="G166" s="26"/>
      <c r="H166" s="26">
        <f t="shared" si="50"/>
        <v>0</v>
      </c>
      <c r="I166" s="26"/>
      <c r="J166" s="26"/>
      <c r="K166" s="26"/>
      <c r="L166" s="26"/>
      <c r="M166" s="32"/>
      <c r="N166" s="32"/>
      <c r="O166" s="32"/>
      <c r="P166" s="32"/>
      <c r="Q166" s="32"/>
      <c r="R166" s="32"/>
      <c r="S166" s="32"/>
      <c r="T166" s="32"/>
      <c r="U166" s="32"/>
      <c r="V166" s="32"/>
      <c r="W166" s="32"/>
      <c r="X166" s="32"/>
      <c r="Y166" s="32"/>
      <c r="Z166" s="32"/>
    </row>
    <row r="167" spans="1:26" s="3" customFormat="1" ht="32.25" customHeight="1" x14ac:dyDescent="0.25">
      <c r="A167" s="4">
        <v>10</v>
      </c>
      <c r="B167" s="5" t="s">
        <v>44</v>
      </c>
      <c r="C167" s="58">
        <f t="shared" si="49"/>
        <v>1039</v>
      </c>
      <c r="D167" s="26">
        <v>1009</v>
      </c>
      <c r="E167" s="26">
        <v>30</v>
      </c>
      <c r="F167" s="26"/>
      <c r="G167" s="26">
        <v>0</v>
      </c>
      <c r="H167" s="26">
        <f t="shared" si="50"/>
        <v>1085.7380000000001</v>
      </c>
      <c r="I167" s="26">
        <v>542.86899999999991</v>
      </c>
      <c r="J167" s="26">
        <v>526.66899999999998</v>
      </c>
      <c r="K167" s="26">
        <v>16.200000000000003</v>
      </c>
      <c r="L167" s="26">
        <v>0</v>
      </c>
      <c r="M167" s="32"/>
      <c r="N167" s="32"/>
      <c r="O167" s="32"/>
      <c r="P167" s="32"/>
      <c r="Q167" s="32"/>
      <c r="R167" s="32"/>
      <c r="S167" s="32"/>
      <c r="T167" s="32"/>
      <c r="U167" s="32"/>
      <c r="V167" s="32"/>
      <c r="W167" s="32"/>
      <c r="X167" s="32"/>
      <c r="Y167" s="32"/>
      <c r="Z167" s="32"/>
    </row>
    <row r="168" spans="1:26" s="3" customFormat="1" ht="59.25" customHeight="1" x14ac:dyDescent="0.25">
      <c r="A168" s="8" t="s">
        <v>21</v>
      </c>
      <c r="B168" s="9" t="str">
        <f>B108</f>
        <v>Hoạt động kiểm tra, đánh giá, hội nghị triển khai thực hiện các chương trình mục tiêu quốc gia (Chi tiết từng hoạt động)</v>
      </c>
      <c r="C168" s="35">
        <f>SUM(C169:C178)</f>
        <v>2701.84</v>
      </c>
      <c r="D168" s="35">
        <f t="shared" ref="D168:L168" si="51">SUM(D169:D178)</f>
        <v>2617.0248000000001</v>
      </c>
      <c r="E168" s="35">
        <f t="shared" si="51"/>
        <v>84.815200000000004</v>
      </c>
      <c r="F168" s="35">
        <f t="shared" si="51"/>
        <v>0</v>
      </c>
      <c r="G168" s="35">
        <f t="shared" si="51"/>
        <v>0</v>
      </c>
      <c r="H168" s="35">
        <f t="shared" si="51"/>
        <v>231.5</v>
      </c>
      <c r="I168" s="35">
        <f t="shared" si="51"/>
        <v>208.67400000000001</v>
      </c>
      <c r="J168" s="35">
        <f t="shared" si="51"/>
        <v>22.826000000000001</v>
      </c>
      <c r="K168" s="35">
        <f t="shared" si="51"/>
        <v>0</v>
      </c>
      <c r="L168" s="35">
        <f t="shared" si="51"/>
        <v>0</v>
      </c>
      <c r="M168" s="32"/>
      <c r="N168" s="32"/>
      <c r="O168" s="32"/>
      <c r="P168" s="32"/>
      <c r="Q168" s="32"/>
      <c r="R168" s="32"/>
      <c r="S168" s="32"/>
      <c r="T168" s="32"/>
      <c r="U168" s="32"/>
      <c r="V168" s="32"/>
      <c r="W168" s="32"/>
      <c r="X168" s="32"/>
      <c r="Y168" s="32"/>
      <c r="Z168" s="32"/>
    </row>
    <row r="169" spans="1:26" ht="29.25" customHeight="1" x14ac:dyDescent="0.25">
      <c r="A169" s="4">
        <v>1</v>
      </c>
      <c r="B169" s="5" t="s">
        <v>34</v>
      </c>
      <c r="C169" s="38">
        <f>D169+E169+F169+G169</f>
        <v>305</v>
      </c>
      <c r="D169" s="38">
        <v>296</v>
      </c>
      <c r="E169" s="38">
        <v>9</v>
      </c>
      <c r="F169" s="38">
        <v>0</v>
      </c>
      <c r="G169" s="38">
        <v>0</v>
      </c>
      <c r="H169" s="38">
        <f>I169+J169+K169+L169</f>
        <v>0</v>
      </c>
      <c r="I169" s="38">
        <v>0</v>
      </c>
      <c r="J169" s="38">
        <v>0</v>
      </c>
      <c r="K169" s="38">
        <v>0</v>
      </c>
      <c r="L169" s="38">
        <v>0</v>
      </c>
      <c r="M169" s="21"/>
      <c r="N169" s="21"/>
      <c r="O169" s="21"/>
      <c r="P169" s="21"/>
      <c r="Q169" s="21"/>
      <c r="R169" s="21"/>
      <c r="S169" s="21"/>
      <c r="T169" s="21"/>
      <c r="U169" s="21"/>
      <c r="V169" s="21"/>
      <c r="W169" s="21"/>
      <c r="X169" s="21"/>
      <c r="Y169" s="21"/>
      <c r="Z169" s="21"/>
    </row>
    <row r="170" spans="1:26" s="3" customFormat="1" ht="29.25" customHeight="1" x14ac:dyDescent="0.25">
      <c r="A170" s="4">
        <v>2</v>
      </c>
      <c r="B170" s="5" t="s">
        <v>35</v>
      </c>
      <c r="C170" s="38">
        <f t="shared" ref="C170:C178" si="52">D170+E170+F170+G170</f>
        <v>300</v>
      </c>
      <c r="D170" s="38">
        <v>291</v>
      </c>
      <c r="E170" s="38">
        <v>9</v>
      </c>
      <c r="F170" s="38"/>
      <c r="G170" s="38"/>
      <c r="H170" s="38">
        <f t="shared" ref="H170:H178" si="53">I170+J170+K170+L170</f>
        <v>0</v>
      </c>
      <c r="I170" s="38"/>
      <c r="J170" s="38"/>
      <c r="K170" s="38"/>
      <c r="L170" s="38"/>
      <c r="M170" s="32"/>
      <c r="N170" s="32"/>
      <c r="O170" s="32"/>
      <c r="P170" s="32"/>
      <c r="Q170" s="32"/>
      <c r="R170" s="32"/>
      <c r="S170" s="32"/>
      <c r="T170" s="32"/>
      <c r="U170" s="32"/>
      <c r="V170" s="32"/>
      <c r="W170" s="32"/>
      <c r="X170" s="32"/>
      <c r="Y170" s="32"/>
      <c r="Z170" s="32"/>
    </row>
    <row r="171" spans="1:26" s="3" customFormat="1" ht="29.25" customHeight="1" x14ac:dyDescent="0.25">
      <c r="A171" s="4">
        <v>3</v>
      </c>
      <c r="B171" s="5" t="s">
        <v>36</v>
      </c>
      <c r="C171" s="38">
        <f t="shared" si="52"/>
        <v>915</v>
      </c>
      <c r="D171" s="38">
        <v>886</v>
      </c>
      <c r="E171" s="38">
        <v>29</v>
      </c>
      <c r="F171" s="38"/>
      <c r="G171" s="38"/>
      <c r="H171" s="38">
        <f t="shared" si="53"/>
        <v>177</v>
      </c>
      <c r="I171" s="38">
        <v>160</v>
      </c>
      <c r="J171" s="38">
        <v>17</v>
      </c>
      <c r="K171" s="38"/>
      <c r="L171" s="38"/>
      <c r="M171" s="32"/>
      <c r="N171" s="32"/>
      <c r="O171" s="32"/>
      <c r="P171" s="32"/>
      <c r="Q171" s="32"/>
      <c r="R171" s="32"/>
      <c r="S171" s="32"/>
      <c r="T171" s="32"/>
      <c r="U171" s="32"/>
      <c r="V171" s="32"/>
      <c r="W171" s="32"/>
      <c r="X171" s="32"/>
      <c r="Y171" s="32"/>
      <c r="Z171" s="32"/>
    </row>
    <row r="172" spans="1:26" s="3" customFormat="1" ht="29.25" customHeight="1" x14ac:dyDescent="0.25">
      <c r="A172" s="4">
        <v>4</v>
      </c>
      <c r="B172" s="5" t="s">
        <v>37</v>
      </c>
      <c r="C172" s="38">
        <f t="shared" si="52"/>
        <v>0</v>
      </c>
      <c r="D172" s="41"/>
      <c r="E172" s="41"/>
      <c r="F172" s="41"/>
      <c r="G172" s="41"/>
      <c r="H172" s="38">
        <f t="shared" si="53"/>
        <v>0</v>
      </c>
      <c r="I172" s="41"/>
      <c r="J172" s="41"/>
      <c r="K172" s="41"/>
      <c r="L172" s="41"/>
      <c r="M172" s="32"/>
      <c r="N172" s="32"/>
      <c r="O172" s="32"/>
      <c r="P172" s="32"/>
      <c r="Q172" s="32"/>
      <c r="R172" s="32"/>
      <c r="S172" s="32"/>
      <c r="T172" s="32"/>
      <c r="U172" s="32"/>
      <c r="V172" s="32"/>
      <c r="W172" s="32"/>
      <c r="X172" s="32"/>
      <c r="Y172" s="32"/>
      <c r="Z172" s="32"/>
    </row>
    <row r="173" spans="1:26" s="3" customFormat="1" ht="29.25" customHeight="1" x14ac:dyDescent="0.25">
      <c r="A173" s="4">
        <v>5</v>
      </c>
      <c r="B173" s="5" t="s">
        <v>38</v>
      </c>
      <c r="C173" s="38">
        <f t="shared" si="52"/>
        <v>193.84</v>
      </c>
      <c r="D173" s="38">
        <f>'[1]B02 CT GNBV'!$D$126</f>
        <v>188.0248</v>
      </c>
      <c r="E173" s="38">
        <f>'[1]B02 CT GNBV'!$E$126</f>
        <v>5.8151999999999999</v>
      </c>
      <c r="F173" s="38"/>
      <c r="G173" s="38"/>
      <c r="H173" s="38">
        <f t="shared" si="53"/>
        <v>29.200000000000003</v>
      </c>
      <c r="I173" s="38">
        <f>'[1]B02 CT GNBV'!$I$126</f>
        <v>28.324000000000002</v>
      </c>
      <c r="J173" s="38">
        <f>'[1]B02 CT GNBV'!$J$126</f>
        <v>0.876</v>
      </c>
      <c r="K173" s="38"/>
      <c r="L173" s="38"/>
      <c r="M173" s="32"/>
      <c r="N173" s="32"/>
      <c r="O173" s="32"/>
      <c r="P173" s="32"/>
      <c r="Q173" s="32"/>
      <c r="R173" s="32"/>
      <c r="S173" s="32"/>
      <c r="T173" s="32"/>
      <c r="U173" s="32"/>
      <c r="V173" s="32"/>
      <c r="W173" s="32"/>
      <c r="X173" s="32"/>
      <c r="Y173" s="32"/>
      <c r="Z173" s="32"/>
    </row>
    <row r="174" spans="1:26" s="3" customFormat="1" ht="29.25" customHeight="1" x14ac:dyDescent="0.25">
      <c r="A174" s="4">
        <v>6</v>
      </c>
      <c r="B174" s="5" t="s">
        <v>39</v>
      </c>
      <c r="C174" s="38">
        <f t="shared" si="52"/>
        <v>231</v>
      </c>
      <c r="D174" s="38">
        <v>224</v>
      </c>
      <c r="E174" s="38">
        <v>7</v>
      </c>
      <c r="F174" s="38"/>
      <c r="G174" s="38"/>
      <c r="H174" s="38">
        <f t="shared" si="53"/>
        <v>0</v>
      </c>
      <c r="I174" s="38">
        <v>0</v>
      </c>
      <c r="J174" s="38">
        <v>0</v>
      </c>
      <c r="K174" s="38"/>
      <c r="L174" s="38"/>
      <c r="M174" s="32"/>
      <c r="N174" s="32"/>
      <c r="O174" s="32"/>
      <c r="P174" s="32"/>
      <c r="Q174" s="32"/>
      <c r="R174" s="32"/>
      <c r="S174" s="32"/>
      <c r="T174" s="32"/>
      <c r="U174" s="32"/>
      <c r="V174" s="32"/>
      <c r="W174" s="32"/>
      <c r="X174" s="32"/>
      <c r="Y174" s="32"/>
      <c r="Z174" s="32"/>
    </row>
    <row r="175" spans="1:26" s="3" customFormat="1" ht="29.25" customHeight="1" x14ac:dyDescent="0.25">
      <c r="A175" s="4">
        <v>7</v>
      </c>
      <c r="B175" s="5" t="s">
        <v>40</v>
      </c>
      <c r="C175" s="38">
        <f t="shared" si="52"/>
        <v>215</v>
      </c>
      <c r="D175" s="38">
        <v>205</v>
      </c>
      <c r="E175" s="38">
        <v>10</v>
      </c>
      <c r="F175" s="38"/>
      <c r="G175" s="38"/>
      <c r="H175" s="38">
        <f t="shared" si="53"/>
        <v>0</v>
      </c>
      <c r="I175" s="38"/>
      <c r="J175" s="38"/>
      <c r="K175" s="38"/>
      <c r="L175" s="38"/>
      <c r="M175" s="32"/>
      <c r="N175" s="32"/>
      <c r="O175" s="32"/>
      <c r="P175" s="32"/>
      <c r="Q175" s="32"/>
      <c r="R175" s="32"/>
      <c r="S175" s="32"/>
      <c r="T175" s="32"/>
      <c r="U175" s="32"/>
      <c r="V175" s="32"/>
      <c r="W175" s="32"/>
      <c r="X175" s="32"/>
      <c r="Y175" s="32"/>
      <c r="Z175" s="32"/>
    </row>
    <row r="176" spans="1:26" s="3" customFormat="1" ht="29.25" customHeight="1" x14ac:dyDescent="0.25">
      <c r="A176" s="4">
        <v>8</v>
      </c>
      <c r="B176" s="5" t="s">
        <v>41</v>
      </c>
      <c r="C176" s="38">
        <f t="shared" si="52"/>
        <v>0</v>
      </c>
      <c r="D176" s="41"/>
      <c r="E176" s="41"/>
      <c r="F176" s="41"/>
      <c r="G176" s="41"/>
      <c r="H176" s="38">
        <f t="shared" si="53"/>
        <v>0</v>
      </c>
      <c r="I176" s="41"/>
      <c r="J176" s="41"/>
      <c r="K176" s="41"/>
      <c r="L176" s="41"/>
      <c r="M176" s="32"/>
      <c r="N176" s="32"/>
      <c r="O176" s="32"/>
      <c r="P176" s="32"/>
      <c r="Q176" s="32"/>
      <c r="R176" s="32"/>
      <c r="S176" s="32"/>
      <c r="T176" s="32"/>
      <c r="U176" s="32"/>
      <c r="V176" s="32"/>
      <c r="W176" s="32"/>
      <c r="X176" s="32"/>
      <c r="Y176" s="32"/>
      <c r="Z176" s="32"/>
    </row>
    <row r="177" spans="1:26" s="3" customFormat="1" ht="29.25" customHeight="1" x14ac:dyDescent="0.25">
      <c r="A177" s="39">
        <v>9</v>
      </c>
      <c r="B177" s="40" t="s">
        <v>43</v>
      </c>
      <c r="C177" s="38">
        <f t="shared" si="52"/>
        <v>84</v>
      </c>
      <c r="D177" s="38">
        <v>82</v>
      </c>
      <c r="E177" s="38">
        <v>2</v>
      </c>
      <c r="F177" s="38"/>
      <c r="G177" s="38"/>
      <c r="H177" s="38">
        <f t="shared" si="53"/>
        <v>15.4</v>
      </c>
      <c r="I177" s="38">
        <v>15.4</v>
      </c>
      <c r="J177" s="38">
        <v>0</v>
      </c>
      <c r="K177" s="38"/>
      <c r="L177" s="38"/>
      <c r="M177" s="32"/>
      <c r="N177" s="32"/>
      <c r="O177" s="32"/>
      <c r="P177" s="32"/>
      <c r="Q177" s="32"/>
      <c r="R177" s="32"/>
      <c r="S177" s="32"/>
      <c r="T177" s="32"/>
      <c r="U177" s="32"/>
      <c r="V177" s="32"/>
      <c r="W177" s="32"/>
      <c r="X177" s="32"/>
      <c r="Y177" s="32"/>
      <c r="Z177" s="32"/>
    </row>
    <row r="178" spans="1:26" s="3" customFormat="1" ht="29.25" customHeight="1" x14ac:dyDescent="0.25">
      <c r="A178" s="39">
        <v>10</v>
      </c>
      <c r="B178" s="40" t="s">
        <v>44</v>
      </c>
      <c r="C178" s="38">
        <f t="shared" si="52"/>
        <v>458</v>
      </c>
      <c r="D178" s="38">
        <v>445</v>
      </c>
      <c r="E178" s="38">
        <v>13</v>
      </c>
      <c r="F178" s="38"/>
      <c r="G178" s="38"/>
      <c r="H178" s="38">
        <f t="shared" si="53"/>
        <v>9.9</v>
      </c>
      <c r="I178" s="38">
        <v>4.95</v>
      </c>
      <c r="J178" s="38">
        <v>4.95</v>
      </c>
      <c r="K178" s="38">
        <v>0</v>
      </c>
      <c r="L178" s="38">
        <v>0</v>
      </c>
      <c r="M178" s="32"/>
      <c r="N178" s="32"/>
      <c r="O178" s="32"/>
      <c r="P178" s="32"/>
      <c r="Q178" s="32"/>
      <c r="R178" s="32"/>
      <c r="S178" s="32"/>
      <c r="T178" s="32"/>
      <c r="U178" s="32"/>
      <c r="V178" s="32"/>
      <c r="W178" s="32"/>
      <c r="X178" s="32"/>
      <c r="Y178" s="32"/>
      <c r="Z178" s="32"/>
    </row>
    <row r="179" spans="1:26" s="3" customFormat="1" ht="88.5" customHeight="1" x14ac:dyDescent="0.25">
      <c r="A179" s="10" t="s">
        <v>24</v>
      </c>
      <c r="B179" s="11" t="s">
        <v>2</v>
      </c>
      <c r="C179" s="47">
        <f>SUM(C180:C187)</f>
        <v>0</v>
      </c>
      <c r="D179" s="47">
        <f t="shared" ref="D179:L179" si="54">SUM(D180:D187)</f>
        <v>0</v>
      </c>
      <c r="E179" s="47">
        <f t="shared" si="54"/>
        <v>0</v>
      </c>
      <c r="F179" s="47">
        <f t="shared" si="54"/>
        <v>0</v>
      </c>
      <c r="G179" s="47">
        <f t="shared" si="54"/>
        <v>0</v>
      </c>
      <c r="H179" s="47">
        <f t="shared" si="54"/>
        <v>0</v>
      </c>
      <c r="I179" s="47">
        <f t="shared" si="54"/>
        <v>0</v>
      </c>
      <c r="J179" s="47">
        <f t="shared" si="54"/>
        <v>0</v>
      </c>
      <c r="K179" s="47">
        <f t="shared" si="54"/>
        <v>0</v>
      </c>
      <c r="L179" s="47">
        <f t="shared" si="54"/>
        <v>0</v>
      </c>
      <c r="M179" s="32"/>
      <c r="N179" s="32"/>
      <c r="O179" s="32"/>
      <c r="P179" s="32"/>
      <c r="Q179" s="32"/>
      <c r="R179" s="32"/>
      <c r="S179" s="32"/>
      <c r="T179" s="32"/>
      <c r="U179" s="32"/>
      <c r="V179" s="32"/>
      <c r="W179" s="32"/>
      <c r="X179" s="32"/>
      <c r="Y179" s="32"/>
      <c r="Z179" s="32"/>
    </row>
    <row r="180" spans="1:26" s="3" customFormat="1" ht="33.75" hidden="1" customHeight="1" x14ac:dyDescent="0.25">
      <c r="A180" s="4">
        <v>1</v>
      </c>
      <c r="B180" s="5" t="s">
        <v>34</v>
      </c>
      <c r="C180" s="38"/>
      <c r="D180" s="38"/>
      <c r="E180" s="38"/>
      <c r="F180" s="38"/>
      <c r="G180" s="38"/>
      <c r="H180" s="38"/>
      <c r="I180" s="38"/>
      <c r="J180" s="38"/>
      <c r="K180" s="38"/>
      <c r="L180" s="38"/>
      <c r="M180" s="32"/>
      <c r="N180" s="32"/>
      <c r="O180" s="32"/>
      <c r="P180" s="32"/>
      <c r="Q180" s="32"/>
      <c r="R180" s="32"/>
      <c r="S180" s="32"/>
      <c r="T180" s="32"/>
      <c r="U180" s="32"/>
      <c r="V180" s="32"/>
      <c r="W180" s="32"/>
      <c r="X180" s="32"/>
      <c r="Y180" s="32"/>
      <c r="Z180" s="32"/>
    </row>
    <row r="181" spans="1:26" s="3" customFormat="1" ht="33.75" hidden="1" customHeight="1" x14ac:dyDescent="0.25">
      <c r="A181" s="4">
        <v>2</v>
      </c>
      <c r="B181" s="5" t="s">
        <v>35</v>
      </c>
      <c r="C181" s="38"/>
      <c r="D181" s="38"/>
      <c r="E181" s="38"/>
      <c r="F181" s="38"/>
      <c r="G181" s="38"/>
      <c r="H181" s="38"/>
      <c r="I181" s="38"/>
      <c r="J181" s="38"/>
      <c r="K181" s="38"/>
      <c r="L181" s="38"/>
      <c r="M181" s="32"/>
      <c r="N181" s="32"/>
      <c r="O181" s="32"/>
      <c r="P181" s="32"/>
      <c r="Q181" s="32"/>
      <c r="R181" s="32"/>
      <c r="S181" s="32"/>
      <c r="T181" s="32"/>
      <c r="U181" s="32"/>
      <c r="V181" s="32"/>
      <c r="W181" s="32"/>
      <c r="X181" s="32"/>
      <c r="Y181" s="32"/>
      <c r="Z181" s="32"/>
    </row>
    <row r="182" spans="1:26" s="3" customFormat="1" ht="33.75" hidden="1" customHeight="1" x14ac:dyDescent="0.25">
      <c r="A182" s="6">
        <v>3</v>
      </c>
      <c r="B182" s="7" t="s">
        <v>36</v>
      </c>
      <c r="C182" s="41"/>
      <c r="D182" s="41"/>
      <c r="E182" s="41"/>
      <c r="F182" s="41"/>
      <c r="G182" s="41"/>
      <c r="H182" s="41"/>
      <c r="I182" s="41"/>
      <c r="J182" s="41"/>
      <c r="K182" s="41"/>
      <c r="L182" s="41"/>
      <c r="M182" s="32"/>
      <c r="N182" s="32"/>
      <c r="O182" s="32"/>
      <c r="P182" s="32"/>
      <c r="Q182" s="32"/>
      <c r="R182" s="32"/>
      <c r="S182" s="32"/>
      <c r="T182" s="32"/>
      <c r="U182" s="32"/>
      <c r="V182" s="32"/>
      <c r="W182" s="32"/>
      <c r="X182" s="32"/>
      <c r="Y182" s="32"/>
      <c r="Z182" s="32"/>
    </row>
    <row r="183" spans="1:26" s="3" customFormat="1" ht="33.75" hidden="1" customHeight="1" x14ac:dyDescent="0.25">
      <c r="A183" s="4">
        <v>4</v>
      </c>
      <c r="B183" s="5" t="s">
        <v>37</v>
      </c>
      <c r="C183" s="38"/>
      <c r="D183" s="38"/>
      <c r="E183" s="38"/>
      <c r="F183" s="38"/>
      <c r="G183" s="38"/>
      <c r="H183" s="38"/>
      <c r="I183" s="38"/>
      <c r="J183" s="38"/>
      <c r="K183" s="38"/>
      <c r="L183" s="38"/>
      <c r="M183" s="32"/>
      <c r="N183" s="32"/>
      <c r="O183" s="32"/>
      <c r="P183" s="32"/>
      <c r="Q183" s="32"/>
      <c r="R183" s="32"/>
      <c r="S183" s="32"/>
      <c r="T183" s="32"/>
      <c r="U183" s="32"/>
      <c r="V183" s="32"/>
      <c r="W183" s="32"/>
      <c r="X183" s="32"/>
      <c r="Y183" s="32"/>
      <c r="Z183" s="32"/>
    </row>
    <row r="184" spans="1:26" s="3" customFormat="1" ht="33.75" hidden="1" customHeight="1" x14ac:dyDescent="0.25">
      <c r="A184" s="4">
        <v>5</v>
      </c>
      <c r="B184" s="5" t="s">
        <v>38</v>
      </c>
      <c r="C184" s="41"/>
      <c r="D184" s="41"/>
      <c r="E184" s="41"/>
      <c r="F184" s="41"/>
      <c r="G184" s="41"/>
      <c r="H184" s="41"/>
      <c r="I184" s="41"/>
      <c r="J184" s="41"/>
      <c r="K184" s="41"/>
      <c r="L184" s="41"/>
      <c r="M184" s="32"/>
      <c r="N184" s="32"/>
      <c r="O184" s="32"/>
      <c r="P184" s="32"/>
      <c r="Q184" s="32"/>
      <c r="R184" s="32"/>
      <c r="S184" s="32"/>
      <c r="T184" s="32"/>
      <c r="U184" s="32"/>
      <c r="V184" s="32"/>
      <c r="W184" s="32"/>
      <c r="X184" s="32"/>
      <c r="Y184" s="32"/>
      <c r="Z184" s="32"/>
    </row>
    <row r="185" spans="1:26" s="3" customFormat="1" ht="33.75" hidden="1" customHeight="1" x14ac:dyDescent="0.25">
      <c r="A185" s="4">
        <v>6</v>
      </c>
      <c r="B185" s="5" t="s">
        <v>39</v>
      </c>
      <c r="C185" s="38"/>
      <c r="D185" s="38"/>
      <c r="E185" s="38"/>
      <c r="F185" s="38"/>
      <c r="G185" s="38"/>
      <c r="H185" s="38"/>
      <c r="I185" s="38"/>
      <c r="J185" s="38"/>
      <c r="K185" s="38"/>
      <c r="L185" s="38"/>
      <c r="M185" s="32"/>
      <c r="N185" s="32"/>
      <c r="O185" s="32"/>
      <c r="P185" s="32"/>
      <c r="Q185" s="32"/>
      <c r="R185" s="32"/>
      <c r="S185" s="32"/>
      <c r="T185" s="32"/>
      <c r="U185" s="32"/>
      <c r="V185" s="32"/>
      <c r="W185" s="32"/>
      <c r="X185" s="32"/>
      <c r="Y185" s="32"/>
      <c r="Z185" s="32"/>
    </row>
    <row r="186" spans="1:26" s="3" customFormat="1" ht="33.75" hidden="1" customHeight="1" x14ac:dyDescent="0.25">
      <c r="A186" s="4">
        <v>7</v>
      </c>
      <c r="B186" s="5" t="s">
        <v>40</v>
      </c>
      <c r="C186" s="38"/>
      <c r="D186" s="38"/>
      <c r="E186" s="38"/>
      <c r="F186" s="38"/>
      <c r="G186" s="38"/>
      <c r="H186" s="38"/>
      <c r="I186" s="38"/>
      <c r="J186" s="38"/>
      <c r="K186" s="38"/>
      <c r="L186" s="38"/>
      <c r="M186" s="32"/>
      <c r="N186" s="32"/>
      <c r="O186" s="32"/>
      <c r="P186" s="32"/>
      <c r="Q186" s="32"/>
      <c r="R186" s="32"/>
      <c r="S186" s="32"/>
      <c r="T186" s="32"/>
      <c r="U186" s="32"/>
      <c r="V186" s="32"/>
      <c r="W186" s="32"/>
      <c r="X186" s="32"/>
      <c r="Y186" s="32"/>
      <c r="Z186" s="32"/>
    </row>
    <row r="187" spans="1:26" s="3" customFormat="1" ht="33.75" hidden="1" customHeight="1" x14ac:dyDescent="0.25">
      <c r="A187" s="12">
        <v>8</v>
      </c>
      <c r="B187" s="13" t="s">
        <v>41</v>
      </c>
      <c r="C187" s="47"/>
      <c r="D187" s="47"/>
      <c r="E187" s="47"/>
      <c r="F187" s="47"/>
      <c r="G187" s="47"/>
      <c r="H187" s="47"/>
      <c r="I187" s="47"/>
      <c r="J187" s="47"/>
      <c r="K187" s="47"/>
      <c r="L187" s="47"/>
      <c r="M187" s="32"/>
      <c r="N187" s="32"/>
      <c r="O187" s="32"/>
      <c r="P187" s="32"/>
      <c r="Q187" s="32"/>
      <c r="R187" s="32"/>
      <c r="S187" s="32"/>
      <c r="T187" s="32"/>
      <c r="U187" s="32"/>
      <c r="V187" s="32"/>
      <c r="W187" s="32"/>
      <c r="X187" s="32"/>
      <c r="Y187" s="32"/>
      <c r="Z187" s="32"/>
    </row>
    <row r="189" spans="1:26" x14ac:dyDescent="0.25">
      <c r="B189" s="137" t="s">
        <v>58</v>
      </c>
      <c r="C189" s="137"/>
      <c r="D189" s="137"/>
      <c r="E189" s="137"/>
      <c r="F189" s="137"/>
      <c r="G189" s="137"/>
      <c r="H189" s="137"/>
      <c r="I189" s="137"/>
      <c r="J189" s="137"/>
      <c r="K189" s="137"/>
      <c r="L189" s="137"/>
    </row>
    <row r="190" spans="1:26" x14ac:dyDescent="0.25">
      <c r="B190" s="65"/>
    </row>
  </sheetData>
  <mergeCells count="11">
    <mergeCell ref="K1:L1"/>
    <mergeCell ref="O2:Z2"/>
    <mergeCell ref="B189:L189"/>
    <mergeCell ref="A2:L2"/>
    <mergeCell ref="A3:L3"/>
    <mergeCell ref="A5:A6"/>
    <mergeCell ref="B5:B6"/>
    <mergeCell ref="C5:G5"/>
    <mergeCell ref="H5:L5"/>
    <mergeCell ref="M12:P12"/>
    <mergeCell ref="M16:P1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2"/>
  <sheetViews>
    <sheetView zoomScale="78" zoomScaleNormal="78" workbookViewId="0">
      <selection activeCell="V7" sqref="V7"/>
    </sheetView>
  </sheetViews>
  <sheetFormatPr defaultRowHeight="15.75" x14ac:dyDescent="0.25"/>
  <cols>
    <col min="1" max="1" width="7.875" style="21" customWidth="1"/>
    <col min="2" max="2" width="44.75" style="21" customWidth="1"/>
    <col min="3" max="3" width="11.75" style="21" customWidth="1"/>
    <col min="4" max="4" width="12.625" style="21" customWidth="1"/>
    <col min="5" max="5" width="9.25" style="21" customWidth="1"/>
    <col min="6" max="6" width="14.625" style="21" customWidth="1"/>
    <col min="7" max="7" width="12.25" style="21" customWidth="1"/>
    <col min="8" max="8" width="11.375" style="21" bestFit="1" customWidth="1"/>
    <col min="9" max="9" width="16.25" style="21" customWidth="1"/>
    <col min="10" max="10" width="12" style="21" customWidth="1"/>
    <col min="11" max="11" width="10.375" style="21" customWidth="1"/>
    <col min="12" max="12" width="10.25" style="21" bestFit="1" customWidth="1"/>
    <col min="13" max="14" width="0" style="21" hidden="1" customWidth="1"/>
    <col min="15" max="16384" width="9" style="21"/>
  </cols>
  <sheetData>
    <row r="1" spans="1:26" x14ac:dyDescent="0.25">
      <c r="K1" s="135" t="s">
        <v>33</v>
      </c>
      <c r="L1" s="135"/>
    </row>
    <row r="2" spans="1:26" ht="45.75" customHeight="1" x14ac:dyDescent="0.25">
      <c r="A2" s="136" t="s">
        <v>59</v>
      </c>
      <c r="B2" s="136"/>
      <c r="C2" s="136"/>
      <c r="D2" s="136"/>
      <c r="E2" s="136"/>
      <c r="F2" s="136"/>
      <c r="G2" s="136"/>
      <c r="H2" s="136"/>
      <c r="I2" s="136"/>
      <c r="J2" s="136"/>
      <c r="K2" s="136"/>
      <c r="L2" s="136"/>
      <c r="O2" s="136"/>
      <c r="P2" s="136"/>
      <c r="Q2" s="136"/>
      <c r="R2" s="136"/>
      <c r="S2" s="136"/>
      <c r="T2" s="136"/>
      <c r="U2" s="136"/>
      <c r="V2" s="136"/>
      <c r="W2" s="136"/>
      <c r="X2" s="136"/>
      <c r="Y2" s="136"/>
      <c r="Z2" s="136"/>
    </row>
    <row r="3" spans="1:26" ht="18" customHeight="1" x14ac:dyDescent="0.25">
      <c r="A3" s="138" t="str">
        <f>'B02 CT GNBV'!A3:L3</f>
        <v>(Kèm theo Tờ trình             /TTr-UBND ngày      tháng 9 năm 2023 của UBND tỉnh)</v>
      </c>
      <c r="B3" s="138"/>
      <c r="C3" s="138"/>
      <c r="D3" s="138"/>
      <c r="E3" s="138"/>
      <c r="F3" s="138"/>
      <c r="G3" s="138"/>
      <c r="H3" s="138"/>
      <c r="I3" s="138"/>
      <c r="J3" s="138"/>
      <c r="K3" s="138"/>
      <c r="L3" s="138"/>
    </row>
    <row r="4" spans="1:26" ht="22.5" customHeight="1" x14ac:dyDescent="0.25"/>
    <row r="5" spans="1:26" ht="25.5" customHeight="1" x14ac:dyDescent="0.25">
      <c r="A5" s="132" t="s">
        <v>0</v>
      </c>
      <c r="B5" s="132" t="s">
        <v>9</v>
      </c>
      <c r="C5" s="130" t="s">
        <v>3</v>
      </c>
      <c r="D5" s="130"/>
      <c r="E5" s="130"/>
      <c r="F5" s="130"/>
      <c r="G5" s="130"/>
      <c r="H5" s="130" t="s">
        <v>7</v>
      </c>
      <c r="I5" s="130"/>
      <c r="J5" s="130"/>
      <c r="K5" s="130"/>
      <c r="L5" s="130"/>
    </row>
    <row r="6" spans="1:26" ht="85.5" customHeight="1" x14ac:dyDescent="0.25">
      <c r="A6" s="132"/>
      <c r="B6" s="132"/>
      <c r="C6" s="27" t="s">
        <v>8</v>
      </c>
      <c r="D6" s="27" t="s">
        <v>4</v>
      </c>
      <c r="E6" s="27" t="s">
        <v>5</v>
      </c>
      <c r="F6" s="27" t="s">
        <v>10</v>
      </c>
      <c r="G6" s="27" t="s">
        <v>6</v>
      </c>
      <c r="H6" s="27" t="s">
        <v>7</v>
      </c>
      <c r="I6" s="27" t="s">
        <v>4</v>
      </c>
      <c r="J6" s="27" t="s">
        <v>5</v>
      </c>
      <c r="K6" s="27" t="s">
        <v>11</v>
      </c>
      <c r="L6" s="27" t="s">
        <v>6</v>
      </c>
      <c r="M6" s="28"/>
    </row>
    <row r="7" spans="1:26" s="32" customFormat="1" ht="29.25" customHeight="1" x14ac:dyDescent="0.25">
      <c r="A7" s="27" t="s">
        <v>17</v>
      </c>
      <c r="B7" s="29" t="s">
        <v>13</v>
      </c>
      <c r="C7" s="75">
        <f>C8+C17+C36+C46+C55</f>
        <v>229408.82199999999</v>
      </c>
      <c r="D7" s="75">
        <f t="shared" ref="D7:L7" si="0">D8+D17+D36+D46+D55</f>
        <v>163583.79999999999</v>
      </c>
      <c r="E7" s="75">
        <f t="shared" si="0"/>
        <v>11146.7</v>
      </c>
      <c r="F7" s="75">
        <f t="shared" si="0"/>
        <v>0</v>
      </c>
      <c r="G7" s="75">
        <f t="shared" si="0"/>
        <v>54678.322</v>
      </c>
      <c r="H7" s="75">
        <f t="shared" si="0"/>
        <v>129380.920268</v>
      </c>
      <c r="I7" s="75">
        <f t="shared" si="0"/>
        <v>90849.286011000004</v>
      </c>
      <c r="J7" s="75">
        <f t="shared" si="0"/>
        <v>6182.5929470000001</v>
      </c>
      <c r="K7" s="75">
        <f t="shared" si="0"/>
        <v>0</v>
      </c>
      <c r="L7" s="75">
        <f t="shared" si="0"/>
        <v>32349.041310000001</v>
      </c>
      <c r="M7" s="31"/>
    </row>
    <row r="8" spans="1:26" s="32" customFormat="1" ht="29.25" customHeight="1" x14ac:dyDescent="0.25">
      <c r="A8" s="15" t="s">
        <v>12</v>
      </c>
      <c r="B8" s="16" t="s">
        <v>23</v>
      </c>
      <c r="C8" s="76">
        <f>SUM(C9:C16)</f>
        <v>225728.13999999998</v>
      </c>
      <c r="D8" s="76">
        <f t="shared" ref="D8:L8" si="1">SUM(D9:D16)</f>
        <v>161589.79999999999</v>
      </c>
      <c r="E8" s="76">
        <f t="shared" si="1"/>
        <v>11046.7</v>
      </c>
      <c r="F8" s="76">
        <f t="shared" si="1"/>
        <v>0</v>
      </c>
      <c r="G8" s="76">
        <f t="shared" si="1"/>
        <v>53091.64</v>
      </c>
      <c r="H8" s="76">
        <f t="shared" si="1"/>
        <v>126481.97526799999</v>
      </c>
      <c r="I8" s="76">
        <f t="shared" si="1"/>
        <v>89046.327011000001</v>
      </c>
      <c r="J8" s="76">
        <f t="shared" si="1"/>
        <v>6091.2929469999999</v>
      </c>
      <c r="K8" s="76">
        <f t="shared" si="1"/>
        <v>0</v>
      </c>
      <c r="L8" s="76">
        <f t="shared" si="1"/>
        <v>31344.355309999999</v>
      </c>
      <c r="M8" s="31"/>
    </row>
    <row r="9" spans="1:26" s="32" customFormat="1" ht="33.75" customHeight="1" x14ac:dyDescent="0.25">
      <c r="A9" s="4">
        <v>1</v>
      </c>
      <c r="B9" s="5" t="s">
        <v>34</v>
      </c>
      <c r="C9" s="77">
        <f>D9+E9+F9+G9</f>
        <v>33928.999999999993</v>
      </c>
      <c r="D9" s="77">
        <v>23817.999999999993</v>
      </c>
      <c r="E9" s="77">
        <v>1255</v>
      </c>
      <c r="F9" s="77">
        <v>0</v>
      </c>
      <c r="G9" s="77">
        <v>8856</v>
      </c>
      <c r="H9" s="77">
        <f>I9+J9+K9+L9</f>
        <v>28360.295158999998</v>
      </c>
      <c r="I9" s="77">
        <v>18379.695158999999</v>
      </c>
      <c r="J9" s="77">
        <v>1238.5999999999999</v>
      </c>
      <c r="K9" s="77">
        <v>0</v>
      </c>
      <c r="L9" s="77">
        <v>8742</v>
      </c>
      <c r="M9" s="78"/>
      <c r="N9" s="79"/>
      <c r="O9" s="79"/>
    </row>
    <row r="10" spans="1:26" s="32" customFormat="1" ht="33.75" customHeight="1" x14ac:dyDescent="0.25">
      <c r="A10" s="4">
        <v>2</v>
      </c>
      <c r="B10" s="5" t="s">
        <v>35</v>
      </c>
      <c r="C10" s="77">
        <f t="shared" ref="C10:C16" si="2">D10+E10+F10+G10</f>
        <v>19508.240000000002</v>
      </c>
      <c r="D10" s="99">
        <v>14638.2</v>
      </c>
      <c r="E10" s="99">
        <v>732</v>
      </c>
      <c r="F10" s="99"/>
      <c r="G10" s="99">
        <v>4138.04</v>
      </c>
      <c r="H10" s="77">
        <f t="shared" ref="H10:H16" si="3">I10+J10+K10+L10</f>
        <v>9542.0399999999991</v>
      </c>
      <c r="I10" s="99">
        <v>8093.23</v>
      </c>
      <c r="J10" s="99">
        <v>645.82000000000005</v>
      </c>
      <c r="K10" s="99"/>
      <c r="L10" s="99">
        <v>802.99</v>
      </c>
      <c r="M10" s="78"/>
      <c r="N10" s="79"/>
      <c r="O10" s="79"/>
    </row>
    <row r="11" spans="1:26" s="32" customFormat="1" ht="33.75" customHeight="1" x14ac:dyDescent="0.25">
      <c r="A11" s="4">
        <v>3</v>
      </c>
      <c r="B11" s="5" t="s">
        <v>36</v>
      </c>
      <c r="C11" s="77">
        <f t="shared" si="2"/>
        <v>21690</v>
      </c>
      <c r="D11" s="77">
        <v>17236</v>
      </c>
      <c r="E11" s="77">
        <v>862</v>
      </c>
      <c r="F11" s="77"/>
      <c r="G11" s="77">
        <v>3592</v>
      </c>
      <c r="H11" s="77">
        <f t="shared" si="3"/>
        <v>546</v>
      </c>
      <c r="I11" s="77">
        <v>346</v>
      </c>
      <c r="J11" s="77">
        <v>200</v>
      </c>
      <c r="K11" s="77"/>
      <c r="L11" s="77"/>
      <c r="M11" s="31"/>
    </row>
    <row r="12" spans="1:26" s="32" customFormat="1" ht="33.75" customHeight="1" x14ac:dyDescent="0.25">
      <c r="A12" s="4">
        <v>4</v>
      </c>
      <c r="B12" s="5" t="s">
        <v>37</v>
      </c>
      <c r="C12" s="77">
        <f t="shared" si="2"/>
        <v>29477.199999999997</v>
      </c>
      <c r="D12" s="19">
        <v>20633.599999999999</v>
      </c>
      <c r="E12" s="19">
        <v>1032</v>
      </c>
      <c r="F12" s="19"/>
      <c r="G12" s="19">
        <v>7811.6</v>
      </c>
      <c r="H12" s="77">
        <f t="shared" si="3"/>
        <v>15404.384</v>
      </c>
      <c r="I12" s="19">
        <v>11195.784</v>
      </c>
      <c r="J12" s="19">
        <v>981.6</v>
      </c>
      <c r="K12" s="19"/>
      <c r="L12" s="19">
        <v>3227</v>
      </c>
      <c r="M12" s="24"/>
      <c r="N12" s="25"/>
      <c r="O12" s="23"/>
      <c r="P12" s="23"/>
    </row>
    <row r="13" spans="1:26" s="32" customFormat="1" ht="33.75" customHeight="1" x14ac:dyDescent="0.25">
      <c r="A13" s="4">
        <v>5</v>
      </c>
      <c r="B13" s="5" t="s">
        <v>38</v>
      </c>
      <c r="C13" s="77">
        <f t="shared" si="2"/>
        <v>56675.7</v>
      </c>
      <c r="D13" s="77">
        <f>'[1]B03 CT NTM'!$D$8</f>
        <v>37359</v>
      </c>
      <c r="E13" s="77">
        <f>'[1]B03 CT NTM'!$E$8</f>
        <v>4381.7</v>
      </c>
      <c r="F13" s="77"/>
      <c r="G13" s="77">
        <v>14935</v>
      </c>
      <c r="H13" s="77">
        <f t="shared" si="3"/>
        <v>27286.059108999994</v>
      </c>
      <c r="I13" s="77">
        <f>'[1]B03 CT NTM'!$I$8</f>
        <v>18954.720851999999</v>
      </c>
      <c r="J13" s="77">
        <f>'[1]B03 CT NTM'!$J$8</f>
        <v>799.97294699999998</v>
      </c>
      <c r="K13" s="77"/>
      <c r="L13" s="77">
        <f>'[1]B03 CT NTM'!$L$8</f>
        <v>7531.3653099999983</v>
      </c>
      <c r="M13" s="78"/>
      <c r="N13" s="79"/>
      <c r="O13" s="79"/>
    </row>
    <row r="14" spans="1:26" s="32" customFormat="1" ht="33.75" customHeight="1" x14ac:dyDescent="0.25">
      <c r="A14" s="4">
        <v>6</v>
      </c>
      <c r="B14" s="5" t="s">
        <v>39</v>
      </c>
      <c r="C14" s="77">
        <f t="shared" si="2"/>
        <v>29496</v>
      </c>
      <c r="D14" s="77">
        <v>20677</v>
      </c>
      <c r="E14" s="77">
        <v>1320</v>
      </c>
      <c r="F14" s="77"/>
      <c r="G14" s="19">
        <v>7499</v>
      </c>
      <c r="H14" s="77">
        <f t="shared" si="3"/>
        <v>16783.197</v>
      </c>
      <c r="I14" s="19">
        <v>10373.897000000001</v>
      </c>
      <c r="J14" s="19">
        <v>785.3</v>
      </c>
      <c r="K14" s="19"/>
      <c r="L14" s="19">
        <v>5624</v>
      </c>
      <c r="M14" s="80"/>
      <c r="N14" s="79"/>
      <c r="O14" s="81"/>
    </row>
    <row r="15" spans="1:26" s="32" customFormat="1" ht="33.75" customHeight="1" x14ac:dyDescent="0.25">
      <c r="A15" s="4">
        <v>7</v>
      </c>
      <c r="B15" s="5" t="s">
        <v>40</v>
      </c>
      <c r="C15" s="77">
        <f t="shared" si="2"/>
        <v>34952</v>
      </c>
      <c r="D15" s="77">
        <v>27228</v>
      </c>
      <c r="E15" s="77">
        <v>1464</v>
      </c>
      <c r="F15" s="77"/>
      <c r="G15" s="77">
        <v>6260</v>
      </c>
      <c r="H15" s="77">
        <f t="shared" si="3"/>
        <v>28560</v>
      </c>
      <c r="I15" s="77">
        <v>21703</v>
      </c>
      <c r="J15" s="77">
        <v>1440</v>
      </c>
      <c r="K15" s="77"/>
      <c r="L15" s="77">
        <v>5417</v>
      </c>
      <c r="M15" s="78"/>
      <c r="N15" s="79"/>
      <c r="O15" s="79"/>
    </row>
    <row r="16" spans="1:26" s="32" customFormat="1" ht="33.75" customHeight="1" x14ac:dyDescent="0.25">
      <c r="A16" s="4">
        <v>8</v>
      </c>
      <c r="B16" s="5" t="s">
        <v>41</v>
      </c>
      <c r="C16" s="77">
        <f t="shared" si="2"/>
        <v>0</v>
      </c>
      <c r="D16" s="100"/>
      <c r="E16" s="100"/>
      <c r="F16" s="100"/>
      <c r="G16" s="100"/>
      <c r="H16" s="77">
        <f t="shared" si="3"/>
        <v>0</v>
      </c>
      <c r="I16" s="100"/>
      <c r="J16" s="100"/>
      <c r="K16" s="100"/>
      <c r="L16" s="100"/>
      <c r="M16" s="133"/>
      <c r="N16" s="134"/>
      <c r="O16" s="134"/>
      <c r="P16" s="134"/>
    </row>
    <row r="17" spans="1:14" s="32" customFormat="1" ht="32.25" customHeight="1" x14ac:dyDescent="0.25">
      <c r="A17" s="8" t="s">
        <v>15</v>
      </c>
      <c r="B17" s="9" t="s">
        <v>1</v>
      </c>
      <c r="C17" s="82">
        <f>C18+C27</f>
        <v>3256.6819999999998</v>
      </c>
      <c r="D17" s="82">
        <f t="shared" ref="D17:L17" si="4">D18+D27</f>
        <v>1590</v>
      </c>
      <c r="E17" s="82">
        <f t="shared" si="4"/>
        <v>80</v>
      </c>
      <c r="F17" s="82">
        <f t="shared" si="4"/>
        <v>0</v>
      </c>
      <c r="G17" s="82">
        <f t="shared" si="4"/>
        <v>1586.682</v>
      </c>
      <c r="H17" s="82">
        <f t="shared" si="4"/>
        <v>2529.7349999999997</v>
      </c>
      <c r="I17" s="82">
        <f t="shared" si="4"/>
        <v>1453.749</v>
      </c>
      <c r="J17" s="82">
        <f t="shared" si="4"/>
        <v>71.3</v>
      </c>
      <c r="K17" s="82">
        <f t="shared" si="4"/>
        <v>0</v>
      </c>
      <c r="L17" s="82">
        <f t="shared" si="4"/>
        <v>1004.6859999999999</v>
      </c>
      <c r="N17" s="32" t="s">
        <v>45</v>
      </c>
    </row>
    <row r="18" spans="1:14" ht="32.25" customHeight="1" x14ac:dyDescent="0.25">
      <c r="A18" s="57" t="s">
        <v>42</v>
      </c>
      <c r="B18" s="83" t="s">
        <v>18</v>
      </c>
      <c r="C18" s="84">
        <f>SUM(C19:C26)</f>
        <v>3256.6819999999998</v>
      </c>
      <c r="D18" s="84">
        <f t="shared" ref="D18:L18" si="5">SUM(D19:D26)</f>
        <v>1590</v>
      </c>
      <c r="E18" s="84">
        <f t="shared" si="5"/>
        <v>80</v>
      </c>
      <c r="F18" s="84">
        <f t="shared" si="5"/>
        <v>0</v>
      </c>
      <c r="G18" s="84">
        <f t="shared" si="5"/>
        <v>1586.682</v>
      </c>
      <c r="H18" s="84">
        <f t="shared" si="5"/>
        <v>2529.7349999999997</v>
      </c>
      <c r="I18" s="84">
        <f t="shared" si="5"/>
        <v>1453.749</v>
      </c>
      <c r="J18" s="84">
        <f t="shared" si="5"/>
        <v>71.3</v>
      </c>
      <c r="K18" s="84">
        <f t="shared" si="5"/>
        <v>0</v>
      </c>
      <c r="L18" s="84">
        <f t="shared" si="5"/>
        <v>1004.6859999999999</v>
      </c>
    </row>
    <row r="19" spans="1:14" ht="34.5" customHeight="1" x14ac:dyDescent="0.25">
      <c r="A19" s="4">
        <v>1</v>
      </c>
      <c r="B19" s="5" t="s">
        <v>34</v>
      </c>
      <c r="C19" s="84">
        <f>D19+E19+F19+G19</f>
        <v>0</v>
      </c>
      <c r="D19" s="84"/>
      <c r="E19" s="84"/>
      <c r="F19" s="84"/>
      <c r="G19" s="84"/>
      <c r="H19" s="84">
        <f>I19+J19+K19+L19</f>
        <v>0</v>
      </c>
      <c r="I19" s="84"/>
      <c r="J19" s="84"/>
      <c r="K19" s="84"/>
      <c r="L19" s="84"/>
    </row>
    <row r="20" spans="1:14" ht="34.5" customHeight="1" x14ac:dyDescent="0.25">
      <c r="A20" s="4">
        <v>2</v>
      </c>
      <c r="B20" s="5" t="s">
        <v>35</v>
      </c>
      <c r="C20" s="84">
        <f t="shared" ref="C20:C26" si="6">D20+E20+F20+G20</f>
        <v>0</v>
      </c>
      <c r="D20" s="84"/>
      <c r="E20" s="84"/>
      <c r="F20" s="84"/>
      <c r="G20" s="84"/>
      <c r="H20" s="84">
        <f t="shared" ref="H20:H26" si="7">I20+J20+K20+L20</f>
        <v>0</v>
      </c>
      <c r="I20" s="84"/>
      <c r="J20" s="84"/>
      <c r="K20" s="84"/>
      <c r="L20" s="84"/>
    </row>
    <row r="21" spans="1:14" ht="34.5" customHeight="1" x14ac:dyDescent="0.25">
      <c r="A21" s="4">
        <v>3</v>
      </c>
      <c r="B21" s="5" t="s">
        <v>36</v>
      </c>
      <c r="C21" s="84">
        <f t="shared" si="6"/>
        <v>0</v>
      </c>
      <c r="D21" s="84"/>
      <c r="E21" s="84"/>
      <c r="F21" s="84"/>
      <c r="G21" s="84"/>
      <c r="H21" s="84">
        <f t="shared" si="7"/>
        <v>0</v>
      </c>
      <c r="I21" s="84"/>
      <c r="J21" s="84"/>
      <c r="K21" s="84"/>
      <c r="L21" s="84"/>
    </row>
    <row r="22" spans="1:14" ht="34.5" customHeight="1" x14ac:dyDescent="0.25">
      <c r="A22" s="4">
        <v>4</v>
      </c>
      <c r="B22" s="5" t="s">
        <v>37</v>
      </c>
      <c r="C22" s="84">
        <f t="shared" si="6"/>
        <v>0</v>
      </c>
      <c r="D22" s="84"/>
      <c r="E22" s="84"/>
      <c r="F22" s="84"/>
      <c r="G22" s="84"/>
      <c r="H22" s="84">
        <f t="shared" si="7"/>
        <v>0</v>
      </c>
      <c r="I22" s="84"/>
      <c r="J22" s="84"/>
      <c r="K22" s="84"/>
      <c r="L22" s="84"/>
    </row>
    <row r="23" spans="1:14" ht="34.5" customHeight="1" x14ac:dyDescent="0.25">
      <c r="A23" s="4">
        <v>5</v>
      </c>
      <c r="B23" s="5" t="s">
        <v>38</v>
      </c>
      <c r="C23" s="84">
        <f t="shared" si="6"/>
        <v>3256.6819999999998</v>
      </c>
      <c r="D23" s="84">
        <v>1590</v>
      </c>
      <c r="E23" s="84">
        <v>80</v>
      </c>
      <c r="F23" s="84">
        <v>0</v>
      </c>
      <c r="G23" s="84">
        <v>1586.682</v>
      </c>
      <c r="H23" s="84">
        <f t="shared" si="7"/>
        <v>2529.7349999999997</v>
      </c>
      <c r="I23" s="84">
        <v>1453.749</v>
      </c>
      <c r="J23" s="84">
        <v>71.3</v>
      </c>
      <c r="K23" s="84">
        <v>0</v>
      </c>
      <c r="L23" s="84">
        <v>1004.6859999999999</v>
      </c>
    </row>
    <row r="24" spans="1:14" ht="34.5" customHeight="1" x14ac:dyDescent="0.25">
      <c r="A24" s="4">
        <v>6</v>
      </c>
      <c r="B24" s="5" t="s">
        <v>39</v>
      </c>
      <c r="C24" s="84">
        <f t="shared" si="6"/>
        <v>0</v>
      </c>
      <c r="D24" s="84"/>
      <c r="E24" s="84"/>
      <c r="F24" s="84"/>
      <c r="G24" s="84"/>
      <c r="H24" s="84">
        <f t="shared" si="7"/>
        <v>0</v>
      </c>
      <c r="I24" s="84"/>
      <c r="J24" s="84"/>
      <c r="K24" s="84"/>
      <c r="L24" s="84"/>
    </row>
    <row r="25" spans="1:14" ht="34.5" customHeight="1" x14ac:dyDescent="0.25">
      <c r="A25" s="4">
        <v>7</v>
      </c>
      <c r="B25" s="5" t="s">
        <v>40</v>
      </c>
      <c r="C25" s="84">
        <f t="shared" si="6"/>
        <v>0</v>
      </c>
      <c r="D25" s="84"/>
      <c r="E25" s="84"/>
      <c r="F25" s="84"/>
      <c r="G25" s="84"/>
      <c r="H25" s="84">
        <f t="shared" si="7"/>
        <v>0</v>
      </c>
      <c r="I25" s="84"/>
      <c r="J25" s="84"/>
      <c r="K25" s="84"/>
      <c r="L25" s="84"/>
    </row>
    <row r="26" spans="1:14" ht="34.5" customHeight="1" x14ac:dyDescent="0.25">
      <c r="A26" s="4">
        <v>8</v>
      </c>
      <c r="B26" s="5" t="s">
        <v>41</v>
      </c>
      <c r="C26" s="84">
        <f t="shared" si="6"/>
        <v>0</v>
      </c>
      <c r="D26" s="84"/>
      <c r="E26" s="84"/>
      <c r="F26" s="84"/>
      <c r="G26" s="84"/>
      <c r="H26" s="84">
        <f t="shared" si="7"/>
        <v>0</v>
      </c>
      <c r="I26" s="84"/>
      <c r="J26" s="84"/>
      <c r="K26" s="84"/>
      <c r="L26" s="84"/>
    </row>
    <row r="27" spans="1:14" ht="32.25" hidden="1" customHeight="1" x14ac:dyDescent="0.25">
      <c r="A27" s="57" t="s">
        <v>42</v>
      </c>
      <c r="B27" s="9" t="s">
        <v>19</v>
      </c>
      <c r="C27" s="82">
        <f>SUM(C28:C35)</f>
        <v>0</v>
      </c>
      <c r="D27" s="82">
        <f t="shared" ref="D27:L27" si="8">SUM(D28:D35)</f>
        <v>0</v>
      </c>
      <c r="E27" s="82">
        <f t="shared" si="8"/>
        <v>0</v>
      </c>
      <c r="F27" s="82">
        <f t="shared" si="8"/>
        <v>0</v>
      </c>
      <c r="G27" s="82">
        <f t="shared" si="8"/>
        <v>0</v>
      </c>
      <c r="H27" s="82">
        <f t="shared" si="8"/>
        <v>0</v>
      </c>
      <c r="I27" s="82">
        <f t="shared" si="8"/>
        <v>0</v>
      </c>
      <c r="J27" s="82">
        <f t="shared" si="8"/>
        <v>0</v>
      </c>
      <c r="K27" s="82">
        <f t="shared" si="8"/>
        <v>0</v>
      </c>
      <c r="L27" s="82">
        <f t="shared" si="8"/>
        <v>0</v>
      </c>
    </row>
    <row r="28" spans="1:14" ht="32.25" hidden="1" customHeight="1" x14ac:dyDescent="0.25">
      <c r="A28" s="4">
        <v>1</v>
      </c>
      <c r="B28" s="5" t="s">
        <v>34</v>
      </c>
      <c r="C28" s="84"/>
      <c r="D28" s="84"/>
      <c r="E28" s="84"/>
      <c r="F28" s="84"/>
      <c r="G28" s="84"/>
      <c r="H28" s="84"/>
      <c r="I28" s="84"/>
      <c r="J28" s="84"/>
      <c r="K28" s="84"/>
      <c r="L28" s="84"/>
    </row>
    <row r="29" spans="1:14" ht="32.25" hidden="1" customHeight="1" x14ac:dyDescent="0.25">
      <c r="A29" s="4">
        <v>2</v>
      </c>
      <c r="B29" s="5" t="s">
        <v>35</v>
      </c>
      <c r="C29" s="84"/>
      <c r="D29" s="84"/>
      <c r="E29" s="84"/>
      <c r="F29" s="84"/>
      <c r="G29" s="84"/>
      <c r="H29" s="84"/>
      <c r="I29" s="84"/>
      <c r="J29" s="84"/>
      <c r="K29" s="84"/>
      <c r="L29" s="84"/>
    </row>
    <row r="30" spans="1:14" ht="32.25" hidden="1" customHeight="1" x14ac:dyDescent="0.25">
      <c r="A30" s="4">
        <v>3</v>
      </c>
      <c r="B30" s="5" t="s">
        <v>36</v>
      </c>
      <c r="C30" s="84"/>
      <c r="D30" s="84"/>
      <c r="E30" s="84"/>
      <c r="F30" s="84"/>
      <c r="G30" s="84"/>
      <c r="H30" s="84"/>
      <c r="I30" s="84"/>
      <c r="J30" s="84"/>
      <c r="K30" s="84"/>
      <c r="L30" s="84"/>
    </row>
    <row r="31" spans="1:14" ht="32.25" hidden="1" customHeight="1" x14ac:dyDescent="0.25">
      <c r="A31" s="4">
        <v>4</v>
      </c>
      <c r="B31" s="5" t="s">
        <v>37</v>
      </c>
      <c r="C31" s="84"/>
      <c r="D31" s="84"/>
      <c r="E31" s="84"/>
      <c r="F31" s="84"/>
      <c r="G31" s="84"/>
      <c r="H31" s="84"/>
      <c r="I31" s="84"/>
      <c r="J31" s="84"/>
      <c r="K31" s="84"/>
      <c r="L31" s="84"/>
    </row>
    <row r="32" spans="1:14" ht="32.25" hidden="1" customHeight="1" x14ac:dyDescent="0.25">
      <c r="A32" s="4">
        <v>5</v>
      </c>
      <c r="B32" s="5" t="s">
        <v>38</v>
      </c>
      <c r="C32" s="84"/>
      <c r="D32" s="84"/>
      <c r="E32" s="84"/>
      <c r="F32" s="84"/>
      <c r="G32" s="84"/>
      <c r="H32" s="84"/>
      <c r="I32" s="84"/>
      <c r="J32" s="84"/>
      <c r="K32" s="84"/>
      <c r="L32" s="84"/>
    </row>
    <row r="33" spans="1:13" ht="32.25" hidden="1" customHeight="1" x14ac:dyDescent="0.25">
      <c r="A33" s="4">
        <v>6</v>
      </c>
      <c r="B33" s="5" t="s">
        <v>39</v>
      </c>
      <c r="C33" s="84"/>
      <c r="D33" s="84"/>
      <c r="E33" s="84"/>
      <c r="F33" s="84"/>
      <c r="G33" s="84"/>
      <c r="H33" s="84"/>
      <c r="I33" s="84"/>
      <c r="J33" s="84"/>
      <c r="K33" s="84"/>
      <c r="L33" s="84"/>
    </row>
    <row r="34" spans="1:13" ht="32.25" hidden="1" customHeight="1" x14ac:dyDescent="0.25">
      <c r="A34" s="4">
        <v>7</v>
      </c>
      <c r="B34" s="5" t="s">
        <v>40</v>
      </c>
      <c r="C34" s="84"/>
      <c r="D34" s="84"/>
      <c r="E34" s="84"/>
      <c r="F34" s="84"/>
      <c r="G34" s="84"/>
      <c r="H34" s="84"/>
      <c r="I34" s="84"/>
      <c r="J34" s="84"/>
      <c r="K34" s="84"/>
      <c r="L34" s="84"/>
    </row>
    <row r="35" spans="1:13" ht="32.25" hidden="1" customHeight="1" x14ac:dyDescent="0.25">
      <c r="A35" s="4">
        <v>8</v>
      </c>
      <c r="B35" s="5" t="s">
        <v>41</v>
      </c>
      <c r="C35" s="84"/>
      <c r="D35" s="84"/>
      <c r="E35" s="84"/>
      <c r="F35" s="84"/>
      <c r="G35" s="84"/>
      <c r="H35" s="84"/>
      <c r="I35" s="84"/>
      <c r="J35" s="84"/>
      <c r="K35" s="84"/>
      <c r="L35" s="84"/>
    </row>
    <row r="36" spans="1:13" s="32" customFormat="1" ht="89.25" customHeight="1" x14ac:dyDescent="0.25">
      <c r="A36" s="8" t="s">
        <v>20</v>
      </c>
      <c r="B36" s="9" t="s">
        <v>25</v>
      </c>
      <c r="C36" s="82">
        <f>SUM(C37:C45)</f>
        <v>234</v>
      </c>
      <c r="D36" s="82">
        <f t="shared" ref="D36:L36" si="9">SUM(D37:D45)</f>
        <v>223</v>
      </c>
      <c r="E36" s="82">
        <f t="shared" si="9"/>
        <v>11</v>
      </c>
      <c r="F36" s="82">
        <f t="shared" si="9"/>
        <v>0</v>
      </c>
      <c r="G36" s="82">
        <f t="shared" si="9"/>
        <v>0</v>
      </c>
      <c r="H36" s="82">
        <f t="shared" si="9"/>
        <v>179.21</v>
      </c>
      <c r="I36" s="82">
        <f t="shared" si="9"/>
        <v>168.21</v>
      </c>
      <c r="J36" s="82">
        <f t="shared" si="9"/>
        <v>11</v>
      </c>
      <c r="K36" s="82">
        <f t="shared" si="9"/>
        <v>0</v>
      </c>
      <c r="L36" s="82">
        <f t="shared" si="9"/>
        <v>0</v>
      </c>
      <c r="M36" s="32" t="s">
        <v>46</v>
      </c>
    </row>
    <row r="37" spans="1:13" s="32" customFormat="1" ht="30.75" customHeight="1" x14ac:dyDescent="0.25">
      <c r="A37" s="4">
        <v>1</v>
      </c>
      <c r="B37" s="5" t="s">
        <v>34</v>
      </c>
      <c r="C37" s="84">
        <f>D37+E37+F37+G37</f>
        <v>0</v>
      </c>
      <c r="D37" s="82"/>
      <c r="E37" s="82"/>
      <c r="F37" s="82"/>
      <c r="G37" s="82"/>
      <c r="H37" s="84">
        <f>I37+J37+K37+L37</f>
        <v>0</v>
      </c>
      <c r="I37" s="82"/>
      <c r="J37" s="82"/>
      <c r="K37" s="82"/>
      <c r="L37" s="82"/>
    </row>
    <row r="38" spans="1:13" s="32" customFormat="1" ht="30.75" customHeight="1" x14ac:dyDescent="0.25">
      <c r="A38" s="4">
        <v>2</v>
      </c>
      <c r="B38" s="5" t="s">
        <v>35</v>
      </c>
      <c r="C38" s="84">
        <f t="shared" ref="C38:C45" si="10">D38+E38+F38+G38</f>
        <v>0</v>
      </c>
      <c r="D38" s="82"/>
      <c r="E38" s="82"/>
      <c r="F38" s="82"/>
      <c r="G38" s="82"/>
      <c r="H38" s="84">
        <f t="shared" ref="H38:H45" si="11">I38+J38+K38+L38</f>
        <v>0</v>
      </c>
      <c r="I38" s="82"/>
      <c r="J38" s="82"/>
      <c r="K38" s="82"/>
      <c r="L38" s="82"/>
    </row>
    <row r="39" spans="1:13" s="32" customFormat="1" ht="30.75" customHeight="1" x14ac:dyDescent="0.25">
      <c r="A39" s="4">
        <v>3</v>
      </c>
      <c r="B39" s="5" t="s">
        <v>36</v>
      </c>
      <c r="C39" s="84">
        <f t="shared" si="10"/>
        <v>0</v>
      </c>
      <c r="D39" s="82"/>
      <c r="E39" s="82"/>
      <c r="F39" s="82"/>
      <c r="G39" s="82"/>
      <c r="H39" s="84">
        <f t="shared" si="11"/>
        <v>0</v>
      </c>
      <c r="I39" s="82"/>
      <c r="J39" s="82"/>
      <c r="K39" s="82"/>
      <c r="L39" s="82"/>
    </row>
    <row r="40" spans="1:13" s="32" customFormat="1" ht="30.75" customHeight="1" x14ac:dyDescent="0.25">
      <c r="A40" s="4">
        <v>4</v>
      </c>
      <c r="B40" s="5" t="s">
        <v>37</v>
      </c>
      <c r="C40" s="84">
        <f t="shared" si="10"/>
        <v>0</v>
      </c>
      <c r="D40" s="82"/>
      <c r="E40" s="82"/>
      <c r="F40" s="82"/>
      <c r="G40" s="82"/>
      <c r="H40" s="84">
        <f t="shared" si="11"/>
        <v>0</v>
      </c>
      <c r="I40" s="82"/>
      <c r="J40" s="82"/>
      <c r="K40" s="82"/>
      <c r="L40" s="82"/>
    </row>
    <row r="41" spans="1:13" s="32" customFormat="1" ht="30.75" customHeight="1" x14ac:dyDescent="0.25">
      <c r="A41" s="4">
        <v>5</v>
      </c>
      <c r="B41" s="5" t="s">
        <v>38</v>
      </c>
      <c r="C41" s="84">
        <f t="shared" si="10"/>
        <v>0</v>
      </c>
      <c r="D41" s="82"/>
      <c r="E41" s="82"/>
      <c r="F41" s="82"/>
      <c r="G41" s="82"/>
      <c r="H41" s="84">
        <f t="shared" si="11"/>
        <v>0</v>
      </c>
      <c r="I41" s="82"/>
      <c r="J41" s="82"/>
      <c r="K41" s="82"/>
      <c r="L41" s="82"/>
    </row>
    <row r="42" spans="1:13" s="32" customFormat="1" ht="30.75" customHeight="1" x14ac:dyDescent="0.25">
      <c r="A42" s="4">
        <v>6</v>
      </c>
      <c r="B42" s="5" t="s">
        <v>39</v>
      </c>
      <c r="C42" s="84">
        <f t="shared" si="10"/>
        <v>0</v>
      </c>
      <c r="D42" s="82"/>
      <c r="E42" s="82"/>
      <c r="F42" s="82"/>
      <c r="G42" s="82"/>
      <c r="H42" s="84">
        <f t="shared" si="11"/>
        <v>0</v>
      </c>
      <c r="I42" s="82"/>
      <c r="J42" s="82"/>
      <c r="K42" s="82"/>
      <c r="L42" s="82"/>
    </row>
    <row r="43" spans="1:13" s="32" customFormat="1" ht="30.75" customHeight="1" x14ac:dyDescent="0.25">
      <c r="A43" s="4">
        <v>7</v>
      </c>
      <c r="B43" s="5" t="s">
        <v>40</v>
      </c>
      <c r="C43" s="84">
        <f t="shared" si="10"/>
        <v>0</v>
      </c>
      <c r="D43" s="82"/>
      <c r="E43" s="82"/>
      <c r="F43" s="82"/>
      <c r="G43" s="82"/>
      <c r="H43" s="84">
        <f t="shared" si="11"/>
        <v>0</v>
      </c>
      <c r="I43" s="82"/>
      <c r="J43" s="82"/>
      <c r="K43" s="82"/>
      <c r="L43" s="82"/>
    </row>
    <row r="44" spans="1:13" s="32" customFormat="1" ht="30.75" customHeight="1" x14ac:dyDescent="0.25">
      <c r="A44" s="4">
        <v>8</v>
      </c>
      <c r="B44" s="5" t="s">
        <v>41</v>
      </c>
      <c r="C44" s="84">
        <f t="shared" si="10"/>
        <v>0</v>
      </c>
      <c r="D44" s="82"/>
      <c r="E44" s="82"/>
      <c r="F44" s="82"/>
      <c r="G44" s="82"/>
      <c r="H44" s="84">
        <f t="shared" si="11"/>
        <v>0</v>
      </c>
      <c r="I44" s="82"/>
      <c r="J44" s="82"/>
      <c r="K44" s="82"/>
      <c r="L44" s="82"/>
    </row>
    <row r="45" spans="1:13" s="32" customFormat="1" ht="30.75" customHeight="1" x14ac:dyDescent="0.25">
      <c r="A45" s="4">
        <v>9</v>
      </c>
      <c r="B45" s="5" t="s">
        <v>43</v>
      </c>
      <c r="C45" s="84">
        <f t="shared" si="10"/>
        <v>234</v>
      </c>
      <c r="D45" s="84">
        <v>223</v>
      </c>
      <c r="E45" s="84">
        <v>11</v>
      </c>
      <c r="F45" s="84"/>
      <c r="G45" s="84"/>
      <c r="H45" s="84">
        <f t="shared" si="11"/>
        <v>179.21</v>
      </c>
      <c r="I45" s="84">
        <v>168.21</v>
      </c>
      <c r="J45" s="84">
        <v>11</v>
      </c>
      <c r="K45" s="84"/>
      <c r="L45" s="84"/>
    </row>
    <row r="46" spans="1:13" s="32" customFormat="1" ht="61.5" customHeight="1" x14ac:dyDescent="0.25">
      <c r="A46" s="8" t="s">
        <v>21</v>
      </c>
      <c r="B46" s="9" t="s">
        <v>26</v>
      </c>
      <c r="C46" s="82">
        <f>SUM(C47:C54)</f>
        <v>190</v>
      </c>
      <c r="D46" s="82">
        <f t="shared" ref="D46:L46" si="12">SUM(D47:D54)</f>
        <v>181</v>
      </c>
      <c r="E46" s="82">
        <f t="shared" si="12"/>
        <v>9</v>
      </c>
      <c r="F46" s="82">
        <f t="shared" si="12"/>
        <v>0</v>
      </c>
      <c r="G46" s="82">
        <f t="shared" si="12"/>
        <v>0</v>
      </c>
      <c r="H46" s="82">
        <f t="shared" si="12"/>
        <v>190</v>
      </c>
      <c r="I46" s="82">
        <f t="shared" si="12"/>
        <v>181</v>
      </c>
      <c r="J46" s="82">
        <f t="shared" si="12"/>
        <v>9</v>
      </c>
      <c r="K46" s="82">
        <f t="shared" si="12"/>
        <v>0</v>
      </c>
      <c r="L46" s="82">
        <f t="shared" si="12"/>
        <v>0</v>
      </c>
      <c r="M46" s="32" t="s">
        <v>46</v>
      </c>
    </row>
    <row r="47" spans="1:13" s="32" customFormat="1" ht="32.25" customHeight="1" x14ac:dyDescent="0.25">
      <c r="A47" s="4">
        <v>1</v>
      </c>
      <c r="B47" s="5" t="s">
        <v>34</v>
      </c>
      <c r="C47" s="84">
        <f>D47+E47+F47+G47</f>
        <v>0</v>
      </c>
      <c r="D47" s="82"/>
      <c r="E47" s="82"/>
      <c r="F47" s="82"/>
      <c r="G47" s="82"/>
      <c r="H47" s="84">
        <f>I47+J47+K47+L47</f>
        <v>0</v>
      </c>
      <c r="I47" s="82"/>
      <c r="J47" s="82"/>
      <c r="K47" s="82"/>
      <c r="L47" s="82"/>
    </row>
    <row r="48" spans="1:13" s="32" customFormat="1" ht="32.25" customHeight="1" x14ac:dyDescent="0.25">
      <c r="A48" s="4">
        <v>2</v>
      </c>
      <c r="B48" s="5" t="s">
        <v>35</v>
      </c>
      <c r="C48" s="84">
        <f t="shared" ref="C48:C54" si="13">D48+E48+F48+G48</f>
        <v>0</v>
      </c>
      <c r="D48" s="82"/>
      <c r="E48" s="82"/>
      <c r="F48" s="82"/>
      <c r="G48" s="82"/>
      <c r="H48" s="84">
        <f t="shared" ref="H48:H54" si="14">I48+J48+K48+L48</f>
        <v>0</v>
      </c>
      <c r="I48" s="82"/>
      <c r="J48" s="82"/>
      <c r="K48" s="82"/>
      <c r="L48" s="82"/>
    </row>
    <row r="49" spans="1:12" s="32" customFormat="1" ht="32.25" customHeight="1" x14ac:dyDescent="0.25">
      <c r="A49" s="4">
        <v>3</v>
      </c>
      <c r="B49" s="5" t="s">
        <v>36</v>
      </c>
      <c r="C49" s="84">
        <f t="shared" si="13"/>
        <v>50</v>
      </c>
      <c r="D49" s="84">
        <v>48</v>
      </c>
      <c r="E49" s="84">
        <v>2</v>
      </c>
      <c r="F49" s="84"/>
      <c r="G49" s="84"/>
      <c r="H49" s="84">
        <f t="shared" si="14"/>
        <v>50</v>
      </c>
      <c r="I49" s="84">
        <v>48</v>
      </c>
      <c r="J49" s="84">
        <v>2</v>
      </c>
      <c r="K49" s="84"/>
      <c r="L49" s="84"/>
    </row>
    <row r="50" spans="1:12" s="32" customFormat="1" ht="32.25" customHeight="1" x14ac:dyDescent="0.25">
      <c r="A50" s="4">
        <v>4</v>
      </c>
      <c r="B50" s="5" t="s">
        <v>37</v>
      </c>
      <c r="C50" s="84">
        <f t="shared" si="13"/>
        <v>0</v>
      </c>
      <c r="D50" s="82"/>
      <c r="E50" s="82"/>
      <c r="F50" s="82"/>
      <c r="G50" s="82"/>
      <c r="H50" s="84">
        <f t="shared" si="14"/>
        <v>0</v>
      </c>
      <c r="I50" s="82"/>
      <c r="J50" s="82"/>
      <c r="K50" s="82"/>
      <c r="L50" s="82"/>
    </row>
    <row r="51" spans="1:12" s="32" customFormat="1" ht="32.25" customHeight="1" x14ac:dyDescent="0.25">
      <c r="A51" s="4">
        <v>5</v>
      </c>
      <c r="B51" s="5" t="s">
        <v>38</v>
      </c>
      <c r="C51" s="84">
        <f t="shared" si="13"/>
        <v>0</v>
      </c>
      <c r="D51" s="82"/>
      <c r="E51" s="82"/>
      <c r="F51" s="82"/>
      <c r="G51" s="82"/>
      <c r="H51" s="84">
        <f t="shared" si="14"/>
        <v>0</v>
      </c>
      <c r="I51" s="82"/>
      <c r="J51" s="82"/>
      <c r="K51" s="82"/>
      <c r="L51" s="82"/>
    </row>
    <row r="52" spans="1:12" s="32" customFormat="1" ht="32.25" customHeight="1" x14ac:dyDescent="0.25">
      <c r="A52" s="4">
        <v>6</v>
      </c>
      <c r="B52" s="5" t="s">
        <v>39</v>
      </c>
      <c r="C52" s="84">
        <f t="shared" si="13"/>
        <v>65</v>
      </c>
      <c r="D52" s="84">
        <v>62</v>
      </c>
      <c r="E52" s="84">
        <v>3</v>
      </c>
      <c r="F52" s="84"/>
      <c r="G52" s="84"/>
      <c r="H52" s="84">
        <f t="shared" si="14"/>
        <v>65</v>
      </c>
      <c r="I52" s="84">
        <v>62</v>
      </c>
      <c r="J52" s="84">
        <v>3</v>
      </c>
      <c r="K52" s="84"/>
      <c r="L52" s="84"/>
    </row>
    <row r="53" spans="1:12" s="32" customFormat="1" ht="32.25" customHeight="1" x14ac:dyDescent="0.25">
      <c r="A53" s="4">
        <v>7</v>
      </c>
      <c r="B53" s="5" t="s">
        <v>40</v>
      </c>
      <c r="C53" s="84">
        <f t="shared" si="13"/>
        <v>75</v>
      </c>
      <c r="D53" s="84">
        <v>71</v>
      </c>
      <c r="E53" s="84">
        <v>4</v>
      </c>
      <c r="F53" s="84"/>
      <c r="G53" s="84"/>
      <c r="H53" s="84">
        <f t="shared" si="14"/>
        <v>75</v>
      </c>
      <c r="I53" s="84">
        <v>71</v>
      </c>
      <c r="J53" s="84">
        <v>4</v>
      </c>
      <c r="K53" s="84"/>
      <c r="L53" s="84"/>
    </row>
    <row r="54" spans="1:12" s="32" customFormat="1" ht="32.25" customHeight="1" x14ac:dyDescent="0.25">
      <c r="A54" s="4">
        <v>8</v>
      </c>
      <c r="B54" s="5" t="s">
        <v>41</v>
      </c>
      <c r="C54" s="84">
        <f t="shared" si="13"/>
        <v>0</v>
      </c>
      <c r="D54" s="82"/>
      <c r="E54" s="82"/>
      <c r="F54" s="82"/>
      <c r="G54" s="82"/>
      <c r="H54" s="84">
        <f t="shared" si="14"/>
        <v>0</v>
      </c>
      <c r="I54" s="82"/>
      <c r="J54" s="82"/>
      <c r="K54" s="82"/>
      <c r="L54" s="82"/>
    </row>
    <row r="55" spans="1:12" s="32" customFormat="1" ht="79.5" hidden="1" customHeight="1" x14ac:dyDescent="0.25">
      <c r="A55" s="8" t="s">
        <v>24</v>
      </c>
      <c r="B55" s="9" t="s">
        <v>2</v>
      </c>
      <c r="C55" s="82">
        <f>SUM(C56:C63)</f>
        <v>0</v>
      </c>
      <c r="D55" s="82">
        <f t="shared" ref="D55:L55" si="15">SUM(D56:D63)</f>
        <v>0</v>
      </c>
      <c r="E55" s="82">
        <f t="shared" si="15"/>
        <v>0</v>
      </c>
      <c r="F55" s="82">
        <f t="shared" si="15"/>
        <v>0</v>
      </c>
      <c r="G55" s="82">
        <f t="shared" si="15"/>
        <v>0</v>
      </c>
      <c r="H55" s="82">
        <f t="shared" si="15"/>
        <v>0</v>
      </c>
      <c r="I55" s="82">
        <f t="shared" si="15"/>
        <v>0</v>
      </c>
      <c r="J55" s="82">
        <f t="shared" si="15"/>
        <v>0</v>
      </c>
      <c r="K55" s="82">
        <f t="shared" si="15"/>
        <v>0</v>
      </c>
      <c r="L55" s="82">
        <f t="shared" si="15"/>
        <v>0</v>
      </c>
    </row>
    <row r="56" spans="1:12" s="32" customFormat="1" ht="30.75" hidden="1" customHeight="1" x14ac:dyDescent="0.25">
      <c r="A56" s="4">
        <v>1</v>
      </c>
      <c r="B56" s="5" t="s">
        <v>34</v>
      </c>
      <c r="C56" s="82"/>
      <c r="D56" s="82"/>
      <c r="E56" s="82"/>
      <c r="F56" s="82"/>
      <c r="G56" s="82"/>
      <c r="H56" s="82"/>
      <c r="I56" s="82"/>
      <c r="J56" s="82"/>
      <c r="K56" s="82"/>
      <c r="L56" s="82"/>
    </row>
    <row r="57" spans="1:12" s="32" customFormat="1" ht="30.75" hidden="1" customHeight="1" x14ac:dyDescent="0.25">
      <c r="A57" s="4">
        <v>2</v>
      </c>
      <c r="B57" s="5" t="s">
        <v>35</v>
      </c>
      <c r="C57" s="82"/>
      <c r="D57" s="82"/>
      <c r="E57" s="82"/>
      <c r="F57" s="82"/>
      <c r="G57" s="82"/>
      <c r="H57" s="82"/>
      <c r="I57" s="82"/>
      <c r="J57" s="82"/>
      <c r="K57" s="82"/>
      <c r="L57" s="82"/>
    </row>
    <row r="58" spans="1:12" s="32" customFormat="1" ht="30.75" hidden="1" customHeight="1" x14ac:dyDescent="0.25">
      <c r="A58" s="4">
        <v>3</v>
      </c>
      <c r="B58" s="5" t="s">
        <v>36</v>
      </c>
      <c r="C58" s="82"/>
      <c r="D58" s="82"/>
      <c r="E58" s="82"/>
      <c r="F58" s="82"/>
      <c r="G58" s="82"/>
      <c r="H58" s="82"/>
      <c r="I58" s="82"/>
      <c r="J58" s="82"/>
      <c r="K58" s="82"/>
      <c r="L58" s="82"/>
    </row>
    <row r="59" spans="1:12" s="32" customFormat="1" ht="30.75" hidden="1" customHeight="1" x14ac:dyDescent="0.25">
      <c r="A59" s="4">
        <v>4</v>
      </c>
      <c r="B59" s="5" t="s">
        <v>37</v>
      </c>
      <c r="C59" s="84"/>
      <c r="D59" s="84"/>
      <c r="E59" s="84"/>
      <c r="F59" s="84"/>
      <c r="G59" s="84"/>
      <c r="H59" s="84"/>
      <c r="I59" s="84"/>
      <c r="J59" s="84"/>
      <c r="K59" s="84"/>
      <c r="L59" s="84"/>
    </row>
    <row r="60" spans="1:12" s="32" customFormat="1" ht="30.75" hidden="1" customHeight="1" x14ac:dyDescent="0.25">
      <c r="A60" s="4">
        <v>5</v>
      </c>
      <c r="B60" s="5" t="s">
        <v>38</v>
      </c>
      <c r="C60" s="82"/>
      <c r="D60" s="82"/>
      <c r="E60" s="82"/>
      <c r="F60" s="82"/>
      <c r="G60" s="82"/>
      <c r="H60" s="82"/>
      <c r="I60" s="82"/>
      <c r="J60" s="82"/>
      <c r="K60" s="82"/>
      <c r="L60" s="82"/>
    </row>
    <row r="61" spans="1:12" s="32" customFormat="1" ht="30.75" hidden="1" customHeight="1" x14ac:dyDescent="0.25">
      <c r="A61" s="4">
        <v>6</v>
      </c>
      <c r="B61" s="5" t="s">
        <v>39</v>
      </c>
      <c r="C61" s="82"/>
      <c r="D61" s="82"/>
      <c r="E61" s="82"/>
      <c r="F61" s="82"/>
      <c r="G61" s="82"/>
      <c r="H61" s="82"/>
      <c r="I61" s="82"/>
      <c r="J61" s="82"/>
      <c r="K61" s="82"/>
      <c r="L61" s="82"/>
    </row>
    <row r="62" spans="1:12" s="32" customFormat="1" ht="30.75" hidden="1" customHeight="1" x14ac:dyDescent="0.25">
      <c r="A62" s="4">
        <v>7</v>
      </c>
      <c r="B62" s="5" t="s">
        <v>40</v>
      </c>
      <c r="C62" s="84"/>
      <c r="D62" s="84"/>
      <c r="E62" s="84"/>
      <c r="F62" s="84"/>
      <c r="G62" s="84"/>
      <c r="H62" s="84"/>
      <c r="I62" s="84"/>
      <c r="J62" s="84"/>
      <c r="K62" s="84"/>
      <c r="L62" s="84"/>
    </row>
    <row r="63" spans="1:12" s="32" customFormat="1" ht="30.75" hidden="1" customHeight="1" x14ac:dyDescent="0.25">
      <c r="A63" s="39">
        <v>8</v>
      </c>
      <c r="B63" s="40" t="s">
        <v>41</v>
      </c>
      <c r="C63" s="85"/>
      <c r="D63" s="85"/>
      <c r="E63" s="85"/>
      <c r="F63" s="85"/>
      <c r="G63" s="85"/>
      <c r="H63" s="85"/>
      <c r="I63" s="85"/>
      <c r="J63" s="85"/>
      <c r="K63" s="85"/>
      <c r="L63" s="85"/>
    </row>
    <row r="64" spans="1:12" s="32" customFormat="1" ht="26.25" customHeight="1" x14ac:dyDescent="0.25">
      <c r="A64" s="27" t="s">
        <v>22</v>
      </c>
      <c r="B64" s="29" t="s">
        <v>14</v>
      </c>
      <c r="C64" s="86">
        <f>C65+C122</f>
        <v>234554.08708900001</v>
      </c>
      <c r="D64" s="86">
        <f t="shared" ref="D64:L64" si="16">D65+D122</f>
        <v>175378.587264</v>
      </c>
      <c r="E64" s="86">
        <f t="shared" si="16"/>
        <v>18070.28</v>
      </c>
      <c r="F64" s="86">
        <f t="shared" si="16"/>
        <v>0</v>
      </c>
      <c r="G64" s="86">
        <f t="shared" si="16"/>
        <v>41105.219825</v>
      </c>
      <c r="H64" s="86">
        <f t="shared" si="16"/>
        <v>69568.249423999994</v>
      </c>
      <c r="I64" s="86">
        <f t="shared" si="16"/>
        <v>61274.106361999999</v>
      </c>
      <c r="J64" s="86">
        <f t="shared" si="16"/>
        <v>2700.1430620000001</v>
      </c>
      <c r="K64" s="86">
        <f t="shared" si="16"/>
        <v>0</v>
      </c>
      <c r="L64" s="86">
        <f t="shared" si="16"/>
        <v>5594</v>
      </c>
    </row>
    <row r="65" spans="1:14" s="32" customFormat="1" ht="18.75" customHeight="1" x14ac:dyDescent="0.25">
      <c r="A65" s="15" t="s">
        <v>27</v>
      </c>
      <c r="B65" s="16" t="s">
        <v>28</v>
      </c>
      <c r="C65" s="87">
        <f>C66+C75+C94+C104+C113</f>
        <v>101869.036089</v>
      </c>
      <c r="D65" s="87">
        <f t="shared" ref="D65:L65" si="17">D66+D75+D94+D104+D113</f>
        <v>73816.587264000002</v>
      </c>
      <c r="E65" s="87">
        <f t="shared" si="17"/>
        <v>4970.28</v>
      </c>
      <c r="F65" s="87">
        <f t="shared" si="17"/>
        <v>0</v>
      </c>
      <c r="G65" s="87">
        <f t="shared" si="17"/>
        <v>23082.168825000001</v>
      </c>
      <c r="H65" s="87">
        <f t="shared" si="17"/>
        <v>42446.557123999999</v>
      </c>
      <c r="I65" s="87">
        <f t="shared" si="17"/>
        <v>38138.626861999997</v>
      </c>
      <c r="J65" s="87">
        <f t="shared" si="17"/>
        <v>1024.9302619999999</v>
      </c>
      <c r="K65" s="87">
        <f t="shared" si="17"/>
        <v>0</v>
      </c>
      <c r="L65" s="87">
        <f t="shared" si="17"/>
        <v>3283</v>
      </c>
    </row>
    <row r="66" spans="1:14" s="32" customFormat="1" ht="29.25" customHeight="1" x14ac:dyDescent="0.25">
      <c r="A66" s="6" t="s">
        <v>12</v>
      </c>
      <c r="B66" s="7" t="s">
        <v>23</v>
      </c>
      <c r="C66" s="88">
        <f>SUM(C67:C74)</f>
        <v>99274.933988999997</v>
      </c>
      <c r="D66" s="88">
        <f t="shared" ref="D66:L66" si="18">SUM(D67:D74)</f>
        <v>72543.653988999999</v>
      </c>
      <c r="E66" s="88">
        <f t="shared" si="18"/>
        <v>4965.28</v>
      </c>
      <c r="F66" s="88">
        <f t="shared" si="18"/>
        <v>0</v>
      </c>
      <c r="G66" s="88">
        <f t="shared" si="18"/>
        <v>21766</v>
      </c>
      <c r="H66" s="88">
        <f t="shared" si="18"/>
        <v>42356.607124000002</v>
      </c>
      <c r="I66" s="88">
        <f t="shared" si="18"/>
        <v>38052.676862</v>
      </c>
      <c r="J66" s="88">
        <f t="shared" si="18"/>
        <v>1020.930262</v>
      </c>
      <c r="K66" s="88">
        <f t="shared" si="18"/>
        <v>0</v>
      </c>
      <c r="L66" s="88">
        <f t="shared" si="18"/>
        <v>3283</v>
      </c>
      <c r="M66" s="31"/>
    </row>
    <row r="67" spans="1:14" s="32" customFormat="1" ht="34.5" customHeight="1" x14ac:dyDescent="0.25">
      <c r="A67" s="4">
        <v>1</v>
      </c>
      <c r="B67" s="5" t="s">
        <v>34</v>
      </c>
      <c r="C67" s="77">
        <f>D67+E67+F67+G67</f>
        <v>5568.7048409999989</v>
      </c>
      <c r="D67" s="77">
        <v>5438.3048409999992</v>
      </c>
      <c r="E67" s="77">
        <v>16.399999999999999</v>
      </c>
      <c r="F67" s="77">
        <v>0</v>
      </c>
      <c r="G67" s="77">
        <v>114</v>
      </c>
      <c r="H67" s="77">
        <f>I67+J67+K67+L67</f>
        <v>616.89669100000003</v>
      </c>
      <c r="I67" s="77">
        <v>616.89669100000003</v>
      </c>
      <c r="J67" s="77">
        <v>0</v>
      </c>
      <c r="K67" s="77">
        <v>0</v>
      </c>
      <c r="L67" s="77">
        <v>0</v>
      </c>
      <c r="M67" s="31"/>
    </row>
    <row r="68" spans="1:14" s="32" customFormat="1" ht="34.5" customHeight="1" x14ac:dyDescent="0.25">
      <c r="A68" s="4">
        <v>2</v>
      </c>
      <c r="B68" s="5" t="s">
        <v>35</v>
      </c>
      <c r="C68" s="77">
        <f t="shared" ref="C68:C74" si="19">D68+E68+F68+G68</f>
        <v>9984.1500000000015</v>
      </c>
      <c r="D68" s="77">
        <v>6544.97</v>
      </c>
      <c r="E68" s="77">
        <v>86.18</v>
      </c>
      <c r="F68" s="77"/>
      <c r="G68" s="77">
        <v>3353</v>
      </c>
      <c r="H68" s="77">
        <f t="shared" ref="H68:H74" si="20">I68+J68+K68+L68</f>
        <v>3535</v>
      </c>
      <c r="I68" s="77">
        <v>3448.82</v>
      </c>
      <c r="J68" s="77">
        <v>86.18</v>
      </c>
      <c r="K68" s="77"/>
      <c r="L68" s="77"/>
      <c r="M68" s="31"/>
    </row>
    <row r="69" spans="1:14" s="32" customFormat="1" ht="34.5" customHeight="1" x14ac:dyDescent="0.25">
      <c r="A69" s="4">
        <v>3</v>
      </c>
      <c r="B69" s="5" t="s">
        <v>36</v>
      </c>
      <c r="C69" s="77">
        <f t="shared" si="19"/>
        <v>21144</v>
      </c>
      <c r="D69" s="77">
        <v>16890</v>
      </c>
      <c r="E69" s="77">
        <v>662</v>
      </c>
      <c r="F69" s="77"/>
      <c r="G69" s="77">
        <v>3592</v>
      </c>
      <c r="H69" s="77">
        <f t="shared" si="20"/>
        <v>11391</v>
      </c>
      <c r="I69" s="77">
        <v>10988</v>
      </c>
      <c r="J69" s="77">
        <v>403</v>
      </c>
      <c r="K69" s="77"/>
      <c r="L69" s="77"/>
      <c r="M69" s="31"/>
    </row>
    <row r="70" spans="1:14" s="32" customFormat="1" ht="34.5" customHeight="1" x14ac:dyDescent="0.25">
      <c r="A70" s="4">
        <v>4</v>
      </c>
      <c r="B70" s="5" t="s">
        <v>37</v>
      </c>
      <c r="C70" s="77">
        <f t="shared" si="19"/>
        <v>14073</v>
      </c>
      <c r="D70" s="19">
        <v>9438</v>
      </c>
      <c r="E70" s="19">
        <v>50</v>
      </c>
      <c r="F70" s="19"/>
      <c r="G70" s="19">
        <v>4585</v>
      </c>
      <c r="H70" s="77">
        <f t="shared" si="20"/>
        <v>6534.5789999999997</v>
      </c>
      <c r="I70" s="19">
        <v>6534.5789999999997</v>
      </c>
      <c r="J70" s="19"/>
      <c r="K70" s="19"/>
      <c r="L70" s="19"/>
      <c r="M70" s="31"/>
    </row>
    <row r="71" spans="1:14" s="32" customFormat="1" ht="34.5" customHeight="1" x14ac:dyDescent="0.25">
      <c r="A71" s="4">
        <v>5</v>
      </c>
      <c r="B71" s="5" t="s">
        <v>38</v>
      </c>
      <c r="C71" s="77">
        <f t="shared" si="19"/>
        <v>29400.279148000001</v>
      </c>
      <c r="D71" s="77">
        <f>'[1]B03 CT NTM'!$D$140</f>
        <v>18404.279148000001</v>
      </c>
      <c r="E71" s="77">
        <v>3592</v>
      </c>
      <c r="F71" s="77"/>
      <c r="G71" s="77">
        <v>7404</v>
      </c>
      <c r="H71" s="77">
        <f t="shared" si="20"/>
        <v>8365.3314329999994</v>
      </c>
      <c r="I71" s="77">
        <f>'[1]B03 CT NTM'!$I$140</f>
        <v>7099.881171</v>
      </c>
      <c r="J71" s="77">
        <f>'[1]B03 CT NTM'!$J$140</f>
        <v>496.45026200000001</v>
      </c>
      <c r="K71" s="77"/>
      <c r="L71" s="77">
        <v>769</v>
      </c>
      <c r="M71" s="78"/>
      <c r="N71" s="79"/>
    </row>
    <row r="72" spans="1:14" s="32" customFormat="1" ht="34.5" customHeight="1" x14ac:dyDescent="0.25">
      <c r="A72" s="4">
        <v>6</v>
      </c>
      <c r="B72" s="5" t="s">
        <v>39</v>
      </c>
      <c r="C72" s="77">
        <f t="shared" si="19"/>
        <v>12712.800000000001</v>
      </c>
      <c r="D72" s="19">
        <v>10303.1</v>
      </c>
      <c r="E72" s="19">
        <v>534.70000000000005</v>
      </c>
      <c r="F72" s="19"/>
      <c r="G72" s="19">
        <v>1875</v>
      </c>
      <c r="H72" s="77">
        <f t="shared" si="20"/>
        <v>7011.8</v>
      </c>
      <c r="I72" s="19">
        <v>5101.5</v>
      </c>
      <c r="J72" s="19">
        <v>35.299999999999997</v>
      </c>
      <c r="K72" s="19"/>
      <c r="L72" s="19">
        <v>1875</v>
      </c>
      <c r="M72" s="31"/>
    </row>
    <row r="73" spans="1:14" s="32" customFormat="1" ht="34.5" customHeight="1" x14ac:dyDescent="0.25">
      <c r="A73" s="4">
        <v>7</v>
      </c>
      <c r="B73" s="5" t="s">
        <v>40</v>
      </c>
      <c r="C73" s="77">
        <f t="shared" si="19"/>
        <v>6392</v>
      </c>
      <c r="D73" s="77">
        <v>5525</v>
      </c>
      <c r="E73" s="77">
        <v>24</v>
      </c>
      <c r="F73" s="77"/>
      <c r="G73" s="77">
        <v>843</v>
      </c>
      <c r="H73" s="77">
        <f t="shared" si="20"/>
        <v>4902</v>
      </c>
      <c r="I73" s="77">
        <v>4263</v>
      </c>
      <c r="J73" s="77"/>
      <c r="K73" s="77"/>
      <c r="L73" s="77">
        <v>639</v>
      </c>
      <c r="M73" s="31"/>
    </row>
    <row r="74" spans="1:14" s="32" customFormat="1" ht="34.5" customHeight="1" x14ac:dyDescent="0.25">
      <c r="A74" s="4">
        <v>8</v>
      </c>
      <c r="B74" s="5" t="s">
        <v>41</v>
      </c>
      <c r="C74" s="77">
        <f t="shared" si="19"/>
        <v>0</v>
      </c>
      <c r="D74" s="89"/>
      <c r="E74" s="89"/>
      <c r="F74" s="89"/>
      <c r="G74" s="89"/>
      <c r="H74" s="77">
        <f t="shared" si="20"/>
        <v>0</v>
      </c>
      <c r="I74" s="89"/>
      <c r="J74" s="89"/>
      <c r="K74" s="89"/>
      <c r="L74" s="89"/>
      <c r="M74" s="31"/>
    </row>
    <row r="75" spans="1:14" s="32" customFormat="1" ht="32.25" customHeight="1" x14ac:dyDescent="0.25">
      <c r="A75" s="8" t="s">
        <v>15</v>
      </c>
      <c r="B75" s="9" t="s">
        <v>1</v>
      </c>
      <c r="C75" s="82">
        <f>C76+C85</f>
        <v>2446.1521000000002</v>
      </c>
      <c r="D75" s="82">
        <f t="shared" ref="D75:L75" si="21">D76+D85</f>
        <v>1129.983275</v>
      </c>
      <c r="E75" s="82">
        <f t="shared" si="21"/>
        <v>0</v>
      </c>
      <c r="F75" s="82">
        <f t="shared" si="21"/>
        <v>0</v>
      </c>
      <c r="G75" s="82">
        <f t="shared" si="21"/>
        <v>1316.1688250000002</v>
      </c>
      <c r="H75" s="82">
        <f t="shared" si="21"/>
        <v>0</v>
      </c>
      <c r="I75" s="82">
        <f t="shared" si="21"/>
        <v>0</v>
      </c>
      <c r="J75" s="82">
        <f t="shared" si="21"/>
        <v>0</v>
      </c>
      <c r="K75" s="82">
        <f t="shared" si="21"/>
        <v>0</v>
      </c>
      <c r="L75" s="82">
        <f t="shared" si="21"/>
        <v>0</v>
      </c>
    </row>
    <row r="76" spans="1:14" ht="32.25" customHeight="1" x14ac:dyDescent="0.25">
      <c r="A76" s="57" t="s">
        <v>42</v>
      </c>
      <c r="B76" s="9" t="s">
        <v>18</v>
      </c>
      <c r="C76" s="82">
        <f>SUM(C77:C84)</f>
        <v>2446.1521000000002</v>
      </c>
      <c r="D76" s="82">
        <f t="shared" ref="D76:L76" si="22">SUM(D77:D84)</f>
        <v>1129.983275</v>
      </c>
      <c r="E76" s="82">
        <f t="shared" si="22"/>
        <v>0</v>
      </c>
      <c r="F76" s="82">
        <f t="shared" si="22"/>
        <v>0</v>
      </c>
      <c r="G76" s="82">
        <f t="shared" si="22"/>
        <v>1316.1688250000002</v>
      </c>
      <c r="H76" s="82">
        <f t="shared" si="22"/>
        <v>0</v>
      </c>
      <c r="I76" s="82">
        <f t="shared" si="22"/>
        <v>0</v>
      </c>
      <c r="J76" s="82">
        <f t="shared" si="22"/>
        <v>0</v>
      </c>
      <c r="K76" s="82">
        <f t="shared" si="22"/>
        <v>0</v>
      </c>
      <c r="L76" s="82">
        <f t="shared" si="22"/>
        <v>0</v>
      </c>
    </row>
    <row r="77" spans="1:14" ht="36" customHeight="1" x14ac:dyDescent="0.25">
      <c r="A77" s="4">
        <v>1</v>
      </c>
      <c r="B77" s="5" t="s">
        <v>34</v>
      </c>
      <c r="C77" s="84">
        <f>D77+E77+F77+G77</f>
        <v>0</v>
      </c>
      <c r="D77" s="84"/>
      <c r="E77" s="84"/>
      <c r="F77" s="84"/>
      <c r="G77" s="84"/>
      <c r="H77" s="84">
        <f>I77+J77+K77+L77</f>
        <v>0</v>
      </c>
      <c r="I77" s="84"/>
      <c r="J77" s="84"/>
      <c r="K77" s="84"/>
      <c r="L77" s="84"/>
    </row>
    <row r="78" spans="1:14" ht="36" customHeight="1" x14ac:dyDescent="0.25">
      <c r="A78" s="4">
        <v>2</v>
      </c>
      <c r="B78" s="5" t="s">
        <v>35</v>
      </c>
      <c r="C78" s="84">
        <f t="shared" ref="C78:C84" si="23">D78+E78+F78+G78</f>
        <v>0</v>
      </c>
      <c r="D78" s="84"/>
      <c r="E78" s="84"/>
      <c r="F78" s="84"/>
      <c r="G78" s="84"/>
      <c r="H78" s="84">
        <f t="shared" ref="H78:H84" si="24">I78+J78+K78+L78</f>
        <v>0</v>
      </c>
      <c r="I78" s="84"/>
      <c r="J78" s="84"/>
      <c r="K78" s="84"/>
      <c r="L78" s="84"/>
    </row>
    <row r="79" spans="1:14" ht="36" customHeight="1" x14ac:dyDescent="0.25">
      <c r="A79" s="4">
        <v>3</v>
      </c>
      <c r="B79" s="5" t="s">
        <v>36</v>
      </c>
      <c r="C79" s="84">
        <f t="shared" si="23"/>
        <v>0</v>
      </c>
      <c r="D79" s="84"/>
      <c r="E79" s="84"/>
      <c r="F79" s="84"/>
      <c r="G79" s="84"/>
      <c r="H79" s="84">
        <f t="shared" si="24"/>
        <v>0</v>
      </c>
      <c r="I79" s="84"/>
      <c r="J79" s="84"/>
      <c r="K79" s="84"/>
      <c r="L79" s="84"/>
    </row>
    <row r="80" spans="1:14" ht="36" customHeight="1" x14ac:dyDescent="0.25">
      <c r="A80" s="4">
        <v>4</v>
      </c>
      <c r="B80" s="5" t="s">
        <v>37</v>
      </c>
      <c r="C80" s="84">
        <f t="shared" si="23"/>
        <v>0</v>
      </c>
      <c r="D80" s="84"/>
      <c r="E80" s="84"/>
      <c r="F80" s="84"/>
      <c r="G80" s="84"/>
      <c r="H80" s="84">
        <f t="shared" si="24"/>
        <v>0</v>
      </c>
      <c r="I80" s="84"/>
      <c r="J80" s="84"/>
      <c r="K80" s="84"/>
      <c r="L80" s="84"/>
    </row>
    <row r="81" spans="1:12" ht="36" customHeight="1" x14ac:dyDescent="0.25">
      <c r="A81" s="4">
        <v>5</v>
      </c>
      <c r="B81" s="5" t="s">
        <v>38</v>
      </c>
      <c r="C81" s="84">
        <f t="shared" si="23"/>
        <v>973.851</v>
      </c>
      <c r="D81" s="84">
        <v>391.85500000000002</v>
      </c>
      <c r="E81" s="84">
        <v>0</v>
      </c>
      <c r="F81" s="84">
        <v>0</v>
      </c>
      <c r="G81" s="84">
        <v>581.99599999999998</v>
      </c>
      <c r="H81" s="84">
        <f t="shared" si="24"/>
        <v>0</v>
      </c>
      <c r="I81" s="84">
        <v>0</v>
      </c>
      <c r="J81" s="84">
        <v>0</v>
      </c>
      <c r="K81" s="84">
        <v>0</v>
      </c>
      <c r="L81" s="84">
        <v>0</v>
      </c>
    </row>
    <row r="82" spans="1:12" ht="36" customHeight="1" x14ac:dyDescent="0.25">
      <c r="A82" s="4">
        <v>6</v>
      </c>
      <c r="B82" s="5" t="s">
        <v>39</v>
      </c>
      <c r="C82" s="84">
        <f t="shared" si="23"/>
        <v>0</v>
      </c>
      <c r="D82" s="84"/>
      <c r="E82" s="84"/>
      <c r="F82" s="84"/>
      <c r="G82" s="84"/>
      <c r="H82" s="84">
        <f t="shared" si="24"/>
        <v>0</v>
      </c>
      <c r="I82" s="84"/>
      <c r="J82" s="84"/>
      <c r="K82" s="84"/>
      <c r="L82" s="84"/>
    </row>
    <row r="83" spans="1:12" ht="36" customHeight="1" x14ac:dyDescent="0.25">
      <c r="A83" s="4">
        <v>7</v>
      </c>
      <c r="B83" s="5" t="s">
        <v>40</v>
      </c>
      <c r="C83" s="84">
        <f t="shared" si="23"/>
        <v>0</v>
      </c>
      <c r="D83" s="84"/>
      <c r="E83" s="84"/>
      <c r="F83" s="84"/>
      <c r="G83" s="84"/>
      <c r="H83" s="84">
        <f t="shared" si="24"/>
        <v>0</v>
      </c>
      <c r="I83" s="84"/>
      <c r="J83" s="84"/>
      <c r="K83" s="84"/>
      <c r="L83" s="84"/>
    </row>
    <row r="84" spans="1:12" ht="36" customHeight="1" x14ac:dyDescent="0.25">
      <c r="A84" s="4">
        <v>8</v>
      </c>
      <c r="B84" s="5" t="s">
        <v>41</v>
      </c>
      <c r="C84" s="84">
        <f t="shared" si="23"/>
        <v>1472.3011000000001</v>
      </c>
      <c r="D84" s="19">
        <v>738.12827500000003</v>
      </c>
      <c r="E84" s="19">
        <v>0</v>
      </c>
      <c r="F84" s="19">
        <v>0</v>
      </c>
      <c r="G84" s="19">
        <v>734.1728250000001</v>
      </c>
      <c r="H84" s="84">
        <f t="shared" si="24"/>
        <v>0</v>
      </c>
      <c r="I84" s="59">
        <v>0</v>
      </c>
      <c r="J84" s="59">
        <v>0</v>
      </c>
      <c r="K84" s="59">
        <v>0</v>
      </c>
      <c r="L84" s="59">
        <v>0</v>
      </c>
    </row>
    <row r="85" spans="1:12" ht="32.25" hidden="1" customHeight="1" x14ac:dyDescent="0.25">
      <c r="A85" s="57" t="s">
        <v>42</v>
      </c>
      <c r="B85" s="9" t="s">
        <v>19</v>
      </c>
      <c r="C85" s="82">
        <f>SUM(C86:C93)</f>
        <v>0</v>
      </c>
      <c r="D85" s="82">
        <f t="shared" ref="D85:L85" si="25">SUM(D86:D93)</f>
        <v>0</v>
      </c>
      <c r="E85" s="82">
        <f t="shared" si="25"/>
        <v>0</v>
      </c>
      <c r="F85" s="82">
        <f t="shared" si="25"/>
        <v>0</v>
      </c>
      <c r="G85" s="82">
        <f t="shared" si="25"/>
        <v>0</v>
      </c>
      <c r="H85" s="82">
        <f t="shared" si="25"/>
        <v>0</v>
      </c>
      <c r="I85" s="82">
        <f t="shared" si="25"/>
        <v>0</v>
      </c>
      <c r="J85" s="82">
        <f t="shared" si="25"/>
        <v>0</v>
      </c>
      <c r="K85" s="82">
        <f t="shared" si="25"/>
        <v>0</v>
      </c>
      <c r="L85" s="82">
        <f t="shared" si="25"/>
        <v>0</v>
      </c>
    </row>
    <row r="86" spans="1:12" ht="33.75" hidden="1" customHeight="1" x14ac:dyDescent="0.25">
      <c r="A86" s="4">
        <v>1</v>
      </c>
      <c r="B86" s="5" t="s">
        <v>34</v>
      </c>
      <c r="C86" s="84"/>
      <c r="D86" s="84"/>
      <c r="E86" s="84"/>
      <c r="F86" s="84"/>
      <c r="G86" s="84"/>
      <c r="H86" s="84"/>
      <c r="I86" s="84"/>
      <c r="J86" s="84"/>
      <c r="K86" s="84"/>
      <c r="L86" s="84"/>
    </row>
    <row r="87" spans="1:12" ht="33.75" hidden="1" customHeight="1" x14ac:dyDescent="0.25">
      <c r="A87" s="4">
        <v>2</v>
      </c>
      <c r="B87" s="5" t="s">
        <v>35</v>
      </c>
      <c r="C87" s="84"/>
      <c r="D87" s="84"/>
      <c r="E87" s="84"/>
      <c r="F87" s="84"/>
      <c r="G87" s="84"/>
      <c r="H87" s="84"/>
      <c r="I87" s="84"/>
      <c r="J87" s="84"/>
      <c r="K87" s="84"/>
      <c r="L87" s="84"/>
    </row>
    <row r="88" spans="1:12" ht="33.75" hidden="1" customHeight="1" x14ac:dyDescent="0.25">
      <c r="A88" s="4">
        <v>3</v>
      </c>
      <c r="B88" s="5" t="s">
        <v>36</v>
      </c>
      <c r="C88" s="84"/>
      <c r="D88" s="84"/>
      <c r="E88" s="84"/>
      <c r="F88" s="84"/>
      <c r="G88" s="84"/>
      <c r="H88" s="84"/>
      <c r="I88" s="84"/>
      <c r="J88" s="84"/>
      <c r="K88" s="84"/>
      <c r="L88" s="84"/>
    </row>
    <row r="89" spans="1:12" ht="33.75" hidden="1" customHeight="1" x14ac:dyDescent="0.25">
      <c r="A89" s="4">
        <v>4</v>
      </c>
      <c r="B89" s="5" t="s">
        <v>37</v>
      </c>
      <c r="C89" s="84"/>
      <c r="D89" s="84"/>
      <c r="E89" s="84"/>
      <c r="F89" s="84"/>
      <c r="G89" s="84"/>
      <c r="H89" s="84"/>
      <c r="I89" s="84"/>
      <c r="J89" s="84"/>
      <c r="K89" s="84"/>
      <c r="L89" s="84"/>
    </row>
    <row r="90" spans="1:12" ht="33.75" hidden="1" customHeight="1" x14ac:dyDescent="0.25">
      <c r="A90" s="4">
        <v>5</v>
      </c>
      <c r="B90" s="5" t="s">
        <v>38</v>
      </c>
      <c r="C90" s="84"/>
      <c r="D90" s="84"/>
      <c r="E90" s="84"/>
      <c r="F90" s="84"/>
      <c r="G90" s="84"/>
      <c r="H90" s="84"/>
      <c r="I90" s="84"/>
      <c r="J90" s="84"/>
      <c r="K90" s="84"/>
      <c r="L90" s="84"/>
    </row>
    <row r="91" spans="1:12" ht="33.75" hidden="1" customHeight="1" x14ac:dyDescent="0.25">
      <c r="A91" s="4">
        <v>6</v>
      </c>
      <c r="B91" s="5" t="s">
        <v>39</v>
      </c>
      <c r="C91" s="84"/>
      <c r="D91" s="84"/>
      <c r="E91" s="84"/>
      <c r="F91" s="84"/>
      <c r="G91" s="84"/>
      <c r="H91" s="84"/>
      <c r="I91" s="84"/>
      <c r="J91" s="84"/>
      <c r="K91" s="84"/>
      <c r="L91" s="84"/>
    </row>
    <row r="92" spans="1:12" ht="33.75" hidden="1" customHeight="1" x14ac:dyDescent="0.25">
      <c r="A92" s="4">
        <v>7</v>
      </c>
      <c r="B92" s="5" t="s">
        <v>40</v>
      </c>
      <c r="C92" s="84"/>
      <c r="D92" s="84"/>
      <c r="E92" s="84"/>
      <c r="F92" s="84"/>
      <c r="G92" s="84"/>
      <c r="H92" s="84"/>
      <c r="I92" s="84"/>
      <c r="J92" s="84"/>
      <c r="K92" s="84"/>
      <c r="L92" s="84"/>
    </row>
    <row r="93" spans="1:12" ht="33.75" hidden="1" customHeight="1" x14ac:dyDescent="0.25">
      <c r="A93" s="4">
        <v>8</v>
      </c>
      <c r="B93" s="5" t="s">
        <v>41</v>
      </c>
      <c r="C93" s="84"/>
      <c r="D93" s="84"/>
      <c r="E93" s="84"/>
      <c r="F93" s="84"/>
      <c r="G93" s="84"/>
      <c r="H93" s="84"/>
      <c r="I93" s="84"/>
      <c r="J93" s="84"/>
      <c r="K93" s="84"/>
      <c r="L93" s="84"/>
    </row>
    <row r="94" spans="1:12" s="32" customFormat="1" ht="75" customHeight="1" x14ac:dyDescent="0.25">
      <c r="A94" s="8" t="s">
        <v>20</v>
      </c>
      <c r="B94" s="9" t="str">
        <f>B36</f>
        <v xml:space="preserve"> Hoạt động đào tạo nâng cao kỹ năng nghề nghiệp, đào tạo nghề, tập huấn nâng cao năng lực quản lý, tổ chức thực hiện; thông tin, tuyên truyền về các chương trình mục tiêu quốc gia (Chi tiết từng lớp)</v>
      </c>
      <c r="C94" s="82">
        <f>SUM(C95:C103)</f>
        <v>9.9499999999999993</v>
      </c>
      <c r="D94" s="82">
        <f t="shared" ref="D94:L94" si="26">SUM(D95:D103)</f>
        <v>9.9499999999999993</v>
      </c>
      <c r="E94" s="82">
        <f t="shared" si="26"/>
        <v>0</v>
      </c>
      <c r="F94" s="82">
        <f t="shared" si="26"/>
        <v>0</v>
      </c>
      <c r="G94" s="82">
        <f t="shared" si="26"/>
        <v>0</v>
      </c>
      <c r="H94" s="82">
        <f t="shared" si="26"/>
        <v>9.9499999999999993</v>
      </c>
      <c r="I94" s="82">
        <f t="shared" si="26"/>
        <v>9.9499999999999993</v>
      </c>
      <c r="J94" s="82">
        <f t="shared" si="26"/>
        <v>0</v>
      </c>
      <c r="K94" s="82">
        <f t="shared" si="26"/>
        <v>0</v>
      </c>
      <c r="L94" s="82">
        <f t="shared" si="26"/>
        <v>0</v>
      </c>
    </row>
    <row r="95" spans="1:12" s="32" customFormat="1" ht="34.5" customHeight="1" x14ac:dyDescent="0.25">
      <c r="A95" s="4">
        <v>1</v>
      </c>
      <c r="B95" s="5" t="s">
        <v>34</v>
      </c>
      <c r="C95" s="84">
        <f>D95+E95+F95+G95</f>
        <v>0</v>
      </c>
      <c r="D95" s="82"/>
      <c r="E95" s="82"/>
      <c r="F95" s="82"/>
      <c r="G95" s="82"/>
      <c r="H95" s="84">
        <f>I95+J95+K95+L95</f>
        <v>0</v>
      </c>
      <c r="I95" s="82"/>
      <c r="J95" s="82"/>
      <c r="K95" s="82"/>
      <c r="L95" s="82"/>
    </row>
    <row r="96" spans="1:12" s="32" customFormat="1" ht="34.5" customHeight="1" x14ac:dyDescent="0.25">
      <c r="A96" s="4">
        <v>2</v>
      </c>
      <c r="B96" s="5" t="s">
        <v>35</v>
      </c>
      <c r="C96" s="84">
        <f t="shared" ref="C96:C102" si="27">D96+E96+F96+G96</f>
        <v>0</v>
      </c>
      <c r="D96" s="82"/>
      <c r="E96" s="82"/>
      <c r="F96" s="82"/>
      <c r="G96" s="82"/>
      <c r="H96" s="84">
        <f t="shared" ref="H96:H103" si="28">I96+J96+K96+L96</f>
        <v>0</v>
      </c>
      <c r="I96" s="82"/>
      <c r="J96" s="82"/>
      <c r="K96" s="82"/>
      <c r="L96" s="82"/>
    </row>
    <row r="97" spans="1:12" s="32" customFormat="1" ht="34.5" customHeight="1" x14ac:dyDescent="0.25">
      <c r="A97" s="4">
        <v>3</v>
      </c>
      <c r="B97" s="5" t="s">
        <v>36</v>
      </c>
      <c r="C97" s="84">
        <f t="shared" si="27"/>
        <v>0</v>
      </c>
      <c r="D97" s="82"/>
      <c r="E97" s="82"/>
      <c r="F97" s="82"/>
      <c r="G97" s="82"/>
      <c r="H97" s="84">
        <f t="shared" si="28"/>
        <v>0</v>
      </c>
      <c r="I97" s="82"/>
      <c r="J97" s="82"/>
      <c r="K97" s="82"/>
      <c r="L97" s="82"/>
    </row>
    <row r="98" spans="1:12" s="32" customFormat="1" ht="34.5" customHeight="1" x14ac:dyDescent="0.25">
      <c r="A98" s="4">
        <v>4</v>
      </c>
      <c r="B98" s="5" t="s">
        <v>37</v>
      </c>
      <c r="C98" s="84">
        <f t="shared" si="27"/>
        <v>0</v>
      </c>
      <c r="D98" s="82"/>
      <c r="E98" s="82"/>
      <c r="F98" s="82"/>
      <c r="G98" s="82"/>
      <c r="H98" s="84">
        <f t="shared" si="28"/>
        <v>0</v>
      </c>
      <c r="I98" s="82"/>
      <c r="J98" s="82"/>
      <c r="K98" s="82"/>
      <c r="L98" s="82"/>
    </row>
    <row r="99" spans="1:12" s="32" customFormat="1" ht="34.5" customHeight="1" x14ac:dyDescent="0.25">
      <c r="A99" s="4">
        <v>5</v>
      </c>
      <c r="B99" s="5" t="s">
        <v>38</v>
      </c>
      <c r="C99" s="84">
        <f t="shared" si="27"/>
        <v>0</v>
      </c>
      <c r="D99" s="82"/>
      <c r="E99" s="82"/>
      <c r="F99" s="82"/>
      <c r="G99" s="82"/>
      <c r="H99" s="84">
        <f t="shared" si="28"/>
        <v>0</v>
      </c>
      <c r="I99" s="82"/>
      <c r="J99" s="82"/>
      <c r="K99" s="82"/>
      <c r="L99" s="82"/>
    </row>
    <row r="100" spans="1:12" s="32" customFormat="1" ht="34.5" customHeight="1" x14ac:dyDescent="0.25">
      <c r="A100" s="4">
        <v>6</v>
      </c>
      <c r="B100" s="5" t="s">
        <v>39</v>
      </c>
      <c r="C100" s="84">
        <f t="shared" si="27"/>
        <v>0</v>
      </c>
      <c r="D100" s="82"/>
      <c r="E100" s="82"/>
      <c r="F100" s="82"/>
      <c r="G100" s="82"/>
      <c r="H100" s="84">
        <f t="shared" si="28"/>
        <v>0</v>
      </c>
      <c r="I100" s="82"/>
      <c r="J100" s="82"/>
      <c r="K100" s="82"/>
      <c r="L100" s="82"/>
    </row>
    <row r="101" spans="1:12" s="32" customFormat="1" ht="34.5" customHeight="1" x14ac:dyDescent="0.25">
      <c r="A101" s="4">
        <v>7</v>
      </c>
      <c r="B101" s="5" t="s">
        <v>40</v>
      </c>
      <c r="C101" s="84">
        <f t="shared" si="27"/>
        <v>0</v>
      </c>
      <c r="D101" s="82"/>
      <c r="E101" s="82"/>
      <c r="F101" s="82"/>
      <c r="G101" s="82"/>
      <c r="H101" s="84">
        <f t="shared" si="28"/>
        <v>0</v>
      </c>
      <c r="I101" s="82"/>
      <c r="J101" s="82"/>
      <c r="K101" s="82"/>
      <c r="L101" s="82"/>
    </row>
    <row r="102" spans="1:12" s="32" customFormat="1" ht="34.5" customHeight="1" x14ac:dyDescent="0.25">
      <c r="A102" s="4">
        <v>8</v>
      </c>
      <c r="B102" s="5" t="s">
        <v>41</v>
      </c>
      <c r="C102" s="84">
        <f t="shared" si="27"/>
        <v>0</v>
      </c>
      <c r="D102" s="82"/>
      <c r="E102" s="82"/>
      <c r="F102" s="82"/>
      <c r="G102" s="82"/>
      <c r="H102" s="84">
        <f t="shared" si="28"/>
        <v>0</v>
      </c>
      <c r="I102" s="82"/>
      <c r="J102" s="82"/>
      <c r="K102" s="82"/>
      <c r="L102" s="82"/>
    </row>
    <row r="103" spans="1:12" s="32" customFormat="1" ht="34.5" customHeight="1" x14ac:dyDescent="0.25">
      <c r="A103" s="4">
        <v>9</v>
      </c>
      <c r="B103" s="5" t="s">
        <v>43</v>
      </c>
      <c r="C103" s="84">
        <f>D103+E103+F103+G103</f>
        <v>9.9499999999999993</v>
      </c>
      <c r="D103" s="84">
        <v>9.9499999999999993</v>
      </c>
      <c r="E103" s="84"/>
      <c r="F103" s="84"/>
      <c r="G103" s="84"/>
      <c r="H103" s="84">
        <f t="shared" si="28"/>
        <v>9.9499999999999993</v>
      </c>
      <c r="I103" s="84">
        <v>9.9499999999999993</v>
      </c>
      <c r="J103" s="84"/>
      <c r="K103" s="84"/>
      <c r="L103" s="84"/>
    </row>
    <row r="104" spans="1:12" s="32" customFormat="1" ht="48" customHeight="1" x14ac:dyDescent="0.25">
      <c r="A104" s="8" t="s">
        <v>21</v>
      </c>
      <c r="B104" s="9" t="str">
        <f>B46</f>
        <v>Hoạt động kiểm tra, đánh giá, hội nghị triển khai thực hiện các chương trình mục tiêu quốc gia (Chi tiết từng hoạt động)</v>
      </c>
      <c r="C104" s="82">
        <f>SUM(C105:C112)</f>
        <v>138</v>
      </c>
      <c r="D104" s="82">
        <f t="shared" ref="D104:L104" si="29">SUM(D105:D112)</f>
        <v>133</v>
      </c>
      <c r="E104" s="82">
        <f t="shared" si="29"/>
        <v>5</v>
      </c>
      <c r="F104" s="82">
        <f t="shared" si="29"/>
        <v>0</v>
      </c>
      <c r="G104" s="82">
        <f t="shared" si="29"/>
        <v>0</v>
      </c>
      <c r="H104" s="82">
        <f t="shared" si="29"/>
        <v>80</v>
      </c>
      <c r="I104" s="82">
        <f t="shared" si="29"/>
        <v>76</v>
      </c>
      <c r="J104" s="82">
        <f t="shared" si="29"/>
        <v>4</v>
      </c>
      <c r="K104" s="82">
        <f t="shared" si="29"/>
        <v>0</v>
      </c>
      <c r="L104" s="82">
        <f t="shared" si="29"/>
        <v>0</v>
      </c>
    </row>
    <row r="105" spans="1:12" s="32" customFormat="1" ht="33.75" customHeight="1" x14ac:dyDescent="0.25">
      <c r="A105" s="4">
        <v>1</v>
      </c>
      <c r="B105" s="5" t="s">
        <v>34</v>
      </c>
      <c r="C105" s="84">
        <f>D105+E105+F105+G105</f>
        <v>90</v>
      </c>
      <c r="D105" s="84">
        <v>85</v>
      </c>
      <c r="E105" s="84">
        <v>5</v>
      </c>
      <c r="F105" s="84">
        <v>0</v>
      </c>
      <c r="G105" s="84">
        <v>0</v>
      </c>
      <c r="H105" s="84">
        <f>I105+J105+K105+L105</f>
        <v>80</v>
      </c>
      <c r="I105" s="84">
        <v>76</v>
      </c>
      <c r="J105" s="84">
        <v>4</v>
      </c>
      <c r="K105" s="84">
        <v>0</v>
      </c>
      <c r="L105" s="84">
        <v>0</v>
      </c>
    </row>
    <row r="106" spans="1:12" s="32" customFormat="1" ht="33.75" customHeight="1" x14ac:dyDescent="0.25">
      <c r="A106" s="4">
        <v>2</v>
      </c>
      <c r="B106" s="5" t="s">
        <v>35</v>
      </c>
      <c r="C106" s="84">
        <f t="shared" ref="C106:C112" si="30">D106+E106+F106+G106</f>
        <v>0</v>
      </c>
      <c r="D106" s="82"/>
      <c r="E106" s="82"/>
      <c r="F106" s="82"/>
      <c r="G106" s="82"/>
      <c r="H106" s="84">
        <f t="shared" ref="H106:H112" si="31">I106+J106+K106+L106</f>
        <v>0</v>
      </c>
      <c r="I106" s="82"/>
      <c r="J106" s="82"/>
      <c r="K106" s="82"/>
      <c r="L106" s="82"/>
    </row>
    <row r="107" spans="1:12" s="32" customFormat="1" ht="33.75" customHeight="1" x14ac:dyDescent="0.25">
      <c r="A107" s="4">
        <v>3</v>
      </c>
      <c r="B107" s="5" t="s">
        <v>36</v>
      </c>
      <c r="C107" s="84">
        <f t="shared" si="30"/>
        <v>0</v>
      </c>
      <c r="D107" s="82"/>
      <c r="E107" s="82"/>
      <c r="F107" s="82"/>
      <c r="G107" s="82"/>
      <c r="H107" s="84">
        <f t="shared" si="31"/>
        <v>0</v>
      </c>
      <c r="I107" s="82"/>
      <c r="J107" s="82"/>
      <c r="K107" s="82"/>
      <c r="L107" s="82"/>
    </row>
    <row r="108" spans="1:12" s="32" customFormat="1" ht="33.75" customHeight="1" x14ac:dyDescent="0.25">
      <c r="A108" s="4">
        <v>4</v>
      </c>
      <c r="B108" s="5" t="s">
        <v>37</v>
      </c>
      <c r="C108" s="84">
        <f t="shared" si="30"/>
        <v>0</v>
      </c>
      <c r="D108" s="82"/>
      <c r="E108" s="82"/>
      <c r="F108" s="82"/>
      <c r="G108" s="82"/>
      <c r="H108" s="84">
        <f t="shared" si="31"/>
        <v>0</v>
      </c>
      <c r="I108" s="82"/>
      <c r="J108" s="82"/>
      <c r="K108" s="82"/>
      <c r="L108" s="82"/>
    </row>
    <row r="109" spans="1:12" s="32" customFormat="1" ht="33.75" customHeight="1" x14ac:dyDescent="0.25">
      <c r="A109" s="4">
        <v>5</v>
      </c>
      <c r="B109" s="5" t="s">
        <v>38</v>
      </c>
      <c r="C109" s="84">
        <f t="shared" si="30"/>
        <v>48</v>
      </c>
      <c r="D109" s="84">
        <v>48</v>
      </c>
      <c r="E109" s="82"/>
      <c r="F109" s="82"/>
      <c r="G109" s="82"/>
      <c r="H109" s="84">
        <f t="shared" si="31"/>
        <v>0</v>
      </c>
      <c r="I109" s="82"/>
      <c r="J109" s="82"/>
      <c r="K109" s="82"/>
      <c r="L109" s="82"/>
    </row>
    <row r="110" spans="1:12" s="32" customFormat="1" ht="33.75" customHeight="1" x14ac:dyDescent="0.25">
      <c r="A110" s="4">
        <v>6</v>
      </c>
      <c r="B110" s="5" t="s">
        <v>39</v>
      </c>
      <c r="C110" s="84">
        <f t="shared" si="30"/>
        <v>0</v>
      </c>
      <c r="D110" s="82"/>
      <c r="E110" s="82"/>
      <c r="F110" s="82"/>
      <c r="G110" s="82"/>
      <c r="H110" s="84">
        <f t="shared" si="31"/>
        <v>0</v>
      </c>
      <c r="I110" s="82"/>
      <c r="J110" s="82"/>
      <c r="K110" s="82"/>
      <c r="L110" s="82"/>
    </row>
    <row r="111" spans="1:12" s="32" customFormat="1" ht="33.75" customHeight="1" x14ac:dyDescent="0.25">
      <c r="A111" s="4">
        <v>7</v>
      </c>
      <c r="B111" s="5" t="s">
        <v>40</v>
      </c>
      <c r="C111" s="84">
        <f t="shared" si="30"/>
        <v>0</v>
      </c>
      <c r="D111" s="82"/>
      <c r="E111" s="82"/>
      <c r="F111" s="82"/>
      <c r="G111" s="82"/>
      <c r="H111" s="84">
        <f t="shared" si="31"/>
        <v>0</v>
      </c>
      <c r="I111" s="82"/>
      <c r="J111" s="82"/>
      <c r="K111" s="82"/>
      <c r="L111" s="82"/>
    </row>
    <row r="112" spans="1:12" s="32" customFormat="1" ht="33.75" customHeight="1" x14ac:dyDescent="0.25">
      <c r="A112" s="4">
        <v>8</v>
      </c>
      <c r="B112" s="5" t="s">
        <v>41</v>
      </c>
      <c r="C112" s="84">
        <f t="shared" si="30"/>
        <v>0</v>
      </c>
      <c r="D112" s="82"/>
      <c r="E112" s="82"/>
      <c r="F112" s="82"/>
      <c r="G112" s="82"/>
      <c r="H112" s="84">
        <f t="shared" si="31"/>
        <v>0</v>
      </c>
      <c r="I112" s="82"/>
      <c r="J112" s="82"/>
      <c r="K112" s="82"/>
      <c r="L112" s="82"/>
    </row>
    <row r="113" spans="1:13" s="32" customFormat="1" ht="88.5" customHeight="1" x14ac:dyDescent="0.25">
      <c r="A113" s="8" t="s">
        <v>24</v>
      </c>
      <c r="B113" s="9" t="s">
        <v>2</v>
      </c>
      <c r="C113" s="82">
        <f>SUM(C114:C121)</f>
        <v>0</v>
      </c>
      <c r="D113" s="82">
        <f t="shared" ref="D113:L113" si="32">SUM(D114:D121)</f>
        <v>0</v>
      </c>
      <c r="E113" s="82">
        <f t="shared" si="32"/>
        <v>0</v>
      </c>
      <c r="F113" s="82">
        <f t="shared" si="32"/>
        <v>0</v>
      </c>
      <c r="G113" s="82">
        <f t="shared" si="32"/>
        <v>0</v>
      </c>
      <c r="H113" s="82">
        <f t="shared" si="32"/>
        <v>0</v>
      </c>
      <c r="I113" s="82">
        <f t="shared" si="32"/>
        <v>0</v>
      </c>
      <c r="J113" s="82">
        <f t="shared" si="32"/>
        <v>0</v>
      </c>
      <c r="K113" s="82">
        <f t="shared" si="32"/>
        <v>0</v>
      </c>
      <c r="L113" s="82">
        <f t="shared" si="32"/>
        <v>0</v>
      </c>
    </row>
    <row r="114" spans="1:13" s="32" customFormat="1" ht="33" hidden="1" customHeight="1" x14ac:dyDescent="0.25">
      <c r="A114" s="4">
        <v>1</v>
      </c>
      <c r="B114" s="5" t="s">
        <v>34</v>
      </c>
      <c r="C114" s="82"/>
      <c r="D114" s="82"/>
      <c r="E114" s="82"/>
      <c r="F114" s="82"/>
      <c r="G114" s="82"/>
      <c r="H114" s="82"/>
      <c r="I114" s="82"/>
      <c r="J114" s="82"/>
      <c r="K114" s="82"/>
      <c r="L114" s="82"/>
    </row>
    <row r="115" spans="1:13" s="32" customFormat="1" ht="33" hidden="1" customHeight="1" x14ac:dyDescent="0.25">
      <c r="A115" s="4">
        <v>2</v>
      </c>
      <c r="B115" s="5" t="s">
        <v>35</v>
      </c>
      <c r="C115" s="82"/>
      <c r="D115" s="82"/>
      <c r="E115" s="82"/>
      <c r="F115" s="82"/>
      <c r="G115" s="82"/>
      <c r="H115" s="82"/>
      <c r="I115" s="82"/>
      <c r="J115" s="82"/>
      <c r="K115" s="82"/>
      <c r="L115" s="82"/>
    </row>
    <row r="116" spans="1:13" s="32" customFormat="1" ht="33" hidden="1" customHeight="1" x14ac:dyDescent="0.25">
      <c r="A116" s="4">
        <v>3</v>
      </c>
      <c r="B116" s="5" t="s">
        <v>36</v>
      </c>
      <c r="C116" s="82"/>
      <c r="D116" s="82"/>
      <c r="E116" s="82"/>
      <c r="F116" s="82"/>
      <c r="G116" s="82"/>
      <c r="H116" s="82"/>
      <c r="I116" s="82"/>
      <c r="J116" s="82"/>
      <c r="K116" s="82"/>
      <c r="L116" s="82"/>
    </row>
    <row r="117" spans="1:13" s="32" customFormat="1" ht="33" hidden="1" customHeight="1" x14ac:dyDescent="0.25">
      <c r="A117" s="4">
        <v>4</v>
      </c>
      <c r="B117" s="5" t="s">
        <v>37</v>
      </c>
      <c r="C117" s="84"/>
      <c r="D117" s="84"/>
      <c r="E117" s="84"/>
      <c r="F117" s="84"/>
      <c r="G117" s="84"/>
      <c r="H117" s="84"/>
      <c r="I117" s="84"/>
      <c r="J117" s="84"/>
      <c r="K117" s="84"/>
      <c r="L117" s="84"/>
    </row>
    <row r="118" spans="1:13" s="32" customFormat="1" ht="33" hidden="1" customHeight="1" x14ac:dyDescent="0.25">
      <c r="A118" s="4">
        <v>5</v>
      </c>
      <c r="B118" s="5" t="s">
        <v>38</v>
      </c>
      <c r="C118" s="82"/>
      <c r="D118" s="82"/>
      <c r="E118" s="82"/>
      <c r="F118" s="82"/>
      <c r="G118" s="82"/>
      <c r="H118" s="82"/>
      <c r="I118" s="82"/>
      <c r="J118" s="82"/>
      <c r="K118" s="82"/>
      <c r="L118" s="82"/>
    </row>
    <row r="119" spans="1:13" s="32" customFormat="1" ht="33" hidden="1" customHeight="1" x14ac:dyDescent="0.25">
      <c r="A119" s="4">
        <v>6</v>
      </c>
      <c r="B119" s="5" t="s">
        <v>39</v>
      </c>
      <c r="C119" s="82"/>
      <c r="D119" s="82"/>
      <c r="E119" s="82"/>
      <c r="F119" s="82"/>
      <c r="G119" s="82"/>
      <c r="H119" s="82"/>
      <c r="I119" s="82"/>
      <c r="J119" s="82"/>
      <c r="K119" s="82"/>
      <c r="L119" s="82"/>
    </row>
    <row r="120" spans="1:13" s="32" customFormat="1" ht="33" hidden="1" customHeight="1" x14ac:dyDescent="0.25">
      <c r="A120" s="4">
        <v>7</v>
      </c>
      <c r="B120" s="5" t="s">
        <v>40</v>
      </c>
      <c r="C120" s="84"/>
      <c r="D120" s="84"/>
      <c r="E120" s="84"/>
      <c r="F120" s="84"/>
      <c r="G120" s="84"/>
      <c r="H120" s="84"/>
      <c r="I120" s="84"/>
      <c r="J120" s="84"/>
      <c r="K120" s="84"/>
      <c r="L120" s="84"/>
    </row>
    <row r="121" spans="1:13" s="32" customFormat="1" ht="33" hidden="1" customHeight="1" x14ac:dyDescent="0.25">
      <c r="A121" s="4">
        <v>8</v>
      </c>
      <c r="B121" s="5" t="s">
        <v>41</v>
      </c>
      <c r="C121" s="82"/>
      <c r="D121" s="82"/>
      <c r="E121" s="82"/>
      <c r="F121" s="82"/>
      <c r="G121" s="82"/>
      <c r="H121" s="82"/>
      <c r="I121" s="82"/>
      <c r="J121" s="82"/>
      <c r="K121" s="82"/>
      <c r="L121" s="82"/>
    </row>
    <row r="122" spans="1:13" s="32" customFormat="1" ht="18.75" customHeight="1" x14ac:dyDescent="0.25">
      <c r="A122" s="6" t="s">
        <v>29</v>
      </c>
      <c r="B122" s="7" t="s">
        <v>30</v>
      </c>
      <c r="C122" s="82">
        <f>C123+C132+C151+C160+C170</f>
        <v>132685.05100000001</v>
      </c>
      <c r="D122" s="82">
        <f t="shared" ref="D122:L122" si="33">D123+D132+D151+D160+D170</f>
        <v>101562</v>
      </c>
      <c r="E122" s="82">
        <f t="shared" si="33"/>
        <v>13100</v>
      </c>
      <c r="F122" s="82">
        <f t="shared" si="33"/>
        <v>0</v>
      </c>
      <c r="G122" s="82">
        <f t="shared" si="33"/>
        <v>18023.050999999999</v>
      </c>
      <c r="H122" s="82">
        <f t="shared" si="33"/>
        <v>27121.692299999999</v>
      </c>
      <c r="I122" s="82">
        <f t="shared" si="33"/>
        <v>23135.479500000001</v>
      </c>
      <c r="J122" s="82">
        <f t="shared" si="33"/>
        <v>1675.2128</v>
      </c>
      <c r="K122" s="82">
        <f t="shared" si="33"/>
        <v>0</v>
      </c>
      <c r="L122" s="82">
        <f t="shared" si="33"/>
        <v>2311</v>
      </c>
    </row>
    <row r="123" spans="1:13" s="32" customFormat="1" ht="29.25" customHeight="1" x14ac:dyDescent="0.25">
      <c r="A123" s="6" t="s">
        <v>12</v>
      </c>
      <c r="B123" s="7" t="s">
        <v>23</v>
      </c>
      <c r="C123" s="88">
        <f>SUM(C124:C131)</f>
        <v>121583.4</v>
      </c>
      <c r="D123" s="88">
        <f t="shared" ref="D123:L123" si="34">SUM(D124:D131)</f>
        <v>94402</v>
      </c>
      <c r="E123" s="88">
        <f t="shared" si="34"/>
        <v>12741</v>
      </c>
      <c r="F123" s="88">
        <f t="shared" si="34"/>
        <v>0</v>
      </c>
      <c r="G123" s="88">
        <f t="shared" si="34"/>
        <v>14440.4</v>
      </c>
      <c r="H123" s="88">
        <f t="shared" si="34"/>
        <v>26971.845299999997</v>
      </c>
      <c r="I123" s="88">
        <f t="shared" si="34"/>
        <v>22994.6325</v>
      </c>
      <c r="J123" s="88">
        <f t="shared" si="34"/>
        <v>1666.2128</v>
      </c>
      <c r="K123" s="88">
        <f t="shared" si="34"/>
        <v>0</v>
      </c>
      <c r="L123" s="88">
        <f t="shared" si="34"/>
        <v>2311</v>
      </c>
      <c r="M123" s="31"/>
    </row>
    <row r="124" spans="1:13" s="32" customFormat="1" ht="32.25" customHeight="1" x14ac:dyDescent="0.25">
      <c r="A124" s="4">
        <v>1</v>
      </c>
      <c r="B124" s="5" t="s">
        <v>34</v>
      </c>
      <c r="C124" s="77">
        <f>D124+E124+F124+G124</f>
        <v>1500.5</v>
      </c>
      <c r="D124" s="77">
        <v>1049</v>
      </c>
      <c r="E124" s="77">
        <v>54</v>
      </c>
      <c r="F124" s="77"/>
      <c r="G124" s="77">
        <v>397.5</v>
      </c>
      <c r="H124" s="77">
        <f>I124+J124+K124+L124</f>
        <v>1015.013</v>
      </c>
      <c r="I124" s="77">
        <v>989.01300000000003</v>
      </c>
      <c r="J124" s="77">
        <v>26</v>
      </c>
      <c r="K124" s="77"/>
      <c r="L124" s="77"/>
      <c r="M124" s="31"/>
    </row>
    <row r="125" spans="1:13" s="32" customFormat="1" ht="32.25" customHeight="1" x14ac:dyDescent="0.25">
      <c r="A125" s="4">
        <v>2</v>
      </c>
      <c r="B125" s="5" t="s">
        <v>35</v>
      </c>
      <c r="C125" s="77">
        <f t="shared" ref="C125:C126" si="35">D125+E125+F125+G125</f>
        <v>1650.9</v>
      </c>
      <c r="D125" s="84">
        <v>1049</v>
      </c>
      <c r="E125" s="84">
        <v>258</v>
      </c>
      <c r="F125" s="84"/>
      <c r="G125" s="84">
        <v>343.9</v>
      </c>
      <c r="H125" s="77">
        <f t="shared" ref="H125:H131" si="36">I125+J125+K125+L125</f>
        <v>0</v>
      </c>
      <c r="I125" s="84"/>
      <c r="J125" s="84"/>
      <c r="K125" s="84"/>
      <c r="L125" s="84"/>
      <c r="M125" s="31"/>
    </row>
    <row r="126" spans="1:13" s="32" customFormat="1" ht="32.25" customHeight="1" x14ac:dyDescent="0.25">
      <c r="A126" s="4">
        <v>3</v>
      </c>
      <c r="B126" s="5" t="s">
        <v>36</v>
      </c>
      <c r="C126" s="77">
        <f t="shared" si="35"/>
        <v>0</v>
      </c>
      <c r="D126" s="89"/>
      <c r="E126" s="89"/>
      <c r="F126" s="89"/>
      <c r="G126" s="89"/>
      <c r="H126" s="77">
        <f t="shared" si="36"/>
        <v>0</v>
      </c>
      <c r="I126" s="89"/>
      <c r="J126" s="89"/>
      <c r="K126" s="89"/>
      <c r="L126" s="89"/>
      <c r="M126" s="31"/>
    </row>
    <row r="127" spans="1:13" s="32" customFormat="1" ht="32.25" customHeight="1" x14ac:dyDescent="0.25">
      <c r="A127" s="4">
        <v>4</v>
      </c>
      <c r="B127" s="5" t="s">
        <v>37</v>
      </c>
      <c r="C127" s="77">
        <f>D127+E127+F127+G127</f>
        <v>8993</v>
      </c>
      <c r="D127" s="77">
        <v>4196</v>
      </c>
      <c r="E127" s="77">
        <v>212</v>
      </c>
      <c r="F127" s="77"/>
      <c r="G127" s="77">
        <v>4585</v>
      </c>
      <c r="H127" s="77">
        <f t="shared" si="36"/>
        <v>1781.14</v>
      </c>
      <c r="I127" s="77">
        <v>1686.64</v>
      </c>
      <c r="J127" s="77">
        <v>94.5</v>
      </c>
      <c r="K127" s="77"/>
      <c r="L127" s="77"/>
      <c r="M127" s="31"/>
    </row>
    <row r="128" spans="1:13" s="32" customFormat="1" ht="32.25" customHeight="1" x14ac:dyDescent="0.25">
      <c r="A128" s="4">
        <v>5</v>
      </c>
      <c r="B128" s="5" t="s">
        <v>38</v>
      </c>
      <c r="C128" s="77">
        <f t="shared" ref="C128:C131" si="37">D128+E128+F128+G128</f>
        <v>58238</v>
      </c>
      <c r="D128" s="77">
        <f>'[1]B03 CT NTM'!$D$268</f>
        <v>47199</v>
      </c>
      <c r="E128" s="77">
        <f>'[1]B03 CT NTM'!$E$268</f>
        <v>9070</v>
      </c>
      <c r="F128" s="77"/>
      <c r="G128" s="77">
        <v>1969</v>
      </c>
      <c r="H128" s="77">
        <f t="shared" si="36"/>
        <v>13981.092299999998</v>
      </c>
      <c r="I128" s="77">
        <f>'[1]B03 CT NTM'!$I$268</f>
        <v>10729.379499999999</v>
      </c>
      <c r="J128" s="77">
        <f>'[1]B03 CT NTM'!$J$268</f>
        <v>1282.7128</v>
      </c>
      <c r="K128" s="77"/>
      <c r="L128" s="77">
        <v>1969</v>
      </c>
      <c r="M128" s="31"/>
    </row>
    <row r="129" spans="1:13" s="32" customFormat="1" ht="32.25" customHeight="1" x14ac:dyDescent="0.25">
      <c r="A129" s="4">
        <v>6</v>
      </c>
      <c r="B129" s="5" t="s">
        <v>39</v>
      </c>
      <c r="C129" s="77">
        <f t="shared" si="37"/>
        <v>17457</v>
      </c>
      <c r="D129" s="77">
        <v>11539</v>
      </c>
      <c r="E129" s="77">
        <v>1588</v>
      </c>
      <c r="F129" s="77"/>
      <c r="G129" s="71">
        <v>4330</v>
      </c>
      <c r="H129" s="77">
        <f t="shared" si="36"/>
        <v>887.6</v>
      </c>
      <c r="I129" s="71">
        <v>887.6</v>
      </c>
      <c r="J129" s="71"/>
      <c r="K129" s="71"/>
      <c r="L129" s="71"/>
      <c r="M129" s="31"/>
    </row>
    <row r="130" spans="1:13" s="32" customFormat="1" ht="32.25" customHeight="1" x14ac:dyDescent="0.25">
      <c r="A130" s="4">
        <v>7</v>
      </c>
      <c r="B130" s="5" t="s">
        <v>40</v>
      </c>
      <c r="C130" s="77">
        <f t="shared" si="37"/>
        <v>33744</v>
      </c>
      <c r="D130" s="77">
        <v>29370</v>
      </c>
      <c r="E130" s="77">
        <v>1559</v>
      </c>
      <c r="F130" s="77"/>
      <c r="G130" s="77">
        <v>2815</v>
      </c>
      <c r="H130" s="77">
        <f t="shared" si="36"/>
        <v>9307</v>
      </c>
      <c r="I130" s="77">
        <v>8702</v>
      </c>
      <c r="J130" s="77">
        <v>263</v>
      </c>
      <c r="K130" s="77"/>
      <c r="L130" s="77">
        <v>342</v>
      </c>
      <c r="M130" s="31"/>
    </row>
    <row r="131" spans="1:13" s="32" customFormat="1" ht="32.25" customHeight="1" x14ac:dyDescent="0.25">
      <c r="A131" s="4">
        <v>8</v>
      </c>
      <c r="B131" s="5" t="s">
        <v>41</v>
      </c>
      <c r="C131" s="77">
        <f t="shared" si="37"/>
        <v>0</v>
      </c>
      <c r="D131" s="89"/>
      <c r="E131" s="89"/>
      <c r="F131" s="89"/>
      <c r="G131" s="89"/>
      <c r="H131" s="77">
        <f t="shared" si="36"/>
        <v>0</v>
      </c>
      <c r="I131" s="89"/>
      <c r="J131" s="89"/>
      <c r="K131" s="89"/>
      <c r="L131" s="89"/>
      <c r="M131" s="31"/>
    </row>
    <row r="132" spans="1:13" s="32" customFormat="1" ht="32.25" customHeight="1" x14ac:dyDescent="0.25">
      <c r="A132" s="8" t="s">
        <v>15</v>
      </c>
      <c r="B132" s="9" t="s">
        <v>1</v>
      </c>
      <c r="C132" s="82">
        <f>C133+C142</f>
        <v>10221.651</v>
      </c>
      <c r="D132" s="82">
        <f t="shared" ref="D132:L132" si="38">D133+D142</f>
        <v>6324</v>
      </c>
      <c r="E132" s="82">
        <f t="shared" si="38"/>
        <v>315</v>
      </c>
      <c r="F132" s="82">
        <f t="shared" si="38"/>
        <v>0</v>
      </c>
      <c r="G132" s="82">
        <f t="shared" si="38"/>
        <v>3582.6509999999998</v>
      </c>
      <c r="H132" s="82">
        <f t="shared" si="38"/>
        <v>0</v>
      </c>
      <c r="I132" s="82">
        <f t="shared" si="38"/>
        <v>0</v>
      </c>
      <c r="J132" s="82">
        <f t="shared" si="38"/>
        <v>0</v>
      </c>
      <c r="K132" s="82">
        <f t="shared" si="38"/>
        <v>0</v>
      </c>
      <c r="L132" s="82">
        <f t="shared" si="38"/>
        <v>0</v>
      </c>
    </row>
    <row r="133" spans="1:13" ht="32.25" customHeight="1" x14ac:dyDescent="0.25">
      <c r="A133" s="57" t="s">
        <v>42</v>
      </c>
      <c r="B133" s="83" t="s">
        <v>18</v>
      </c>
      <c r="C133" s="84">
        <f>SUM(C134:C141)</f>
        <v>10221.651</v>
      </c>
      <c r="D133" s="84">
        <f t="shared" ref="D133:L133" si="39">SUM(D134:D141)</f>
        <v>6324</v>
      </c>
      <c r="E133" s="84">
        <f t="shared" si="39"/>
        <v>315</v>
      </c>
      <c r="F133" s="84">
        <f t="shared" si="39"/>
        <v>0</v>
      </c>
      <c r="G133" s="84">
        <f t="shared" si="39"/>
        <v>3582.6509999999998</v>
      </c>
      <c r="H133" s="84">
        <f t="shared" si="39"/>
        <v>0</v>
      </c>
      <c r="I133" s="84">
        <f t="shared" si="39"/>
        <v>0</v>
      </c>
      <c r="J133" s="84">
        <f t="shared" si="39"/>
        <v>0</v>
      </c>
      <c r="K133" s="84">
        <f t="shared" si="39"/>
        <v>0</v>
      </c>
      <c r="L133" s="84">
        <f t="shared" si="39"/>
        <v>0</v>
      </c>
    </row>
    <row r="134" spans="1:13" ht="37.5" customHeight="1" x14ac:dyDescent="0.25">
      <c r="A134" s="4">
        <v>1</v>
      </c>
      <c r="B134" s="5" t="s">
        <v>34</v>
      </c>
      <c r="C134" s="84">
        <f>D134+E134+F134+G134</f>
        <v>0</v>
      </c>
      <c r="D134" s="84">
        <f t="shared" ref="D134:L141" si="40">E134+F134+G134+H134</f>
        <v>0</v>
      </c>
      <c r="E134" s="84">
        <f t="shared" si="40"/>
        <v>0</v>
      </c>
      <c r="F134" s="84">
        <f t="shared" si="40"/>
        <v>0</v>
      </c>
      <c r="G134" s="84">
        <f t="shared" si="40"/>
        <v>0</v>
      </c>
      <c r="H134" s="84">
        <f t="shared" si="40"/>
        <v>0</v>
      </c>
      <c r="I134" s="84">
        <f t="shared" si="40"/>
        <v>0</v>
      </c>
      <c r="J134" s="84">
        <f t="shared" si="40"/>
        <v>0</v>
      </c>
      <c r="K134" s="84">
        <f t="shared" si="40"/>
        <v>0</v>
      </c>
      <c r="L134" s="84">
        <f t="shared" si="40"/>
        <v>0</v>
      </c>
    </row>
    <row r="135" spans="1:13" ht="37.5" customHeight="1" x14ac:dyDescent="0.25">
      <c r="A135" s="4">
        <v>2</v>
      </c>
      <c r="B135" s="5" t="s">
        <v>35</v>
      </c>
      <c r="C135" s="84">
        <f t="shared" ref="C135:C141" si="41">D135+E135+F135+G135</f>
        <v>0</v>
      </c>
      <c r="D135" s="84"/>
      <c r="E135" s="84"/>
      <c r="F135" s="84"/>
      <c r="G135" s="84"/>
      <c r="H135" s="84">
        <f t="shared" si="40"/>
        <v>0</v>
      </c>
      <c r="I135" s="84"/>
      <c r="J135" s="84"/>
      <c r="K135" s="84"/>
      <c r="L135" s="84"/>
    </row>
    <row r="136" spans="1:13" ht="37.5" customHeight="1" x14ac:dyDescent="0.25">
      <c r="A136" s="4">
        <v>3</v>
      </c>
      <c r="B136" s="5" t="s">
        <v>36</v>
      </c>
      <c r="C136" s="84">
        <f t="shared" si="41"/>
        <v>0</v>
      </c>
      <c r="D136" s="84"/>
      <c r="E136" s="84"/>
      <c r="F136" s="84"/>
      <c r="G136" s="84"/>
      <c r="H136" s="84">
        <f t="shared" si="40"/>
        <v>0</v>
      </c>
      <c r="I136" s="84"/>
      <c r="J136" s="84"/>
      <c r="K136" s="84"/>
      <c r="L136" s="84"/>
    </row>
    <row r="137" spans="1:13" ht="37.5" customHeight="1" x14ac:dyDescent="0.25">
      <c r="A137" s="4">
        <v>4</v>
      </c>
      <c r="B137" s="5" t="s">
        <v>37</v>
      </c>
      <c r="C137" s="84">
        <f t="shared" si="41"/>
        <v>2963</v>
      </c>
      <c r="D137" s="84">
        <v>2721</v>
      </c>
      <c r="E137" s="84">
        <v>135</v>
      </c>
      <c r="F137" s="84"/>
      <c r="G137" s="84">
        <v>107</v>
      </c>
      <c r="H137" s="84">
        <f t="shared" si="40"/>
        <v>0</v>
      </c>
      <c r="I137" s="84"/>
      <c r="J137" s="84"/>
      <c r="K137" s="84"/>
      <c r="L137" s="84"/>
    </row>
    <row r="138" spans="1:13" ht="37.5" customHeight="1" x14ac:dyDescent="0.25">
      <c r="A138" s="4">
        <v>5</v>
      </c>
      <c r="B138" s="5" t="s">
        <v>38</v>
      </c>
      <c r="C138" s="84">
        <f t="shared" si="41"/>
        <v>7258.6509999999998</v>
      </c>
      <c r="D138" s="84">
        <v>3603</v>
      </c>
      <c r="E138" s="84">
        <v>180</v>
      </c>
      <c r="F138" s="84">
        <v>0</v>
      </c>
      <c r="G138" s="84">
        <v>3475.6509999999998</v>
      </c>
      <c r="H138" s="84">
        <f t="shared" si="40"/>
        <v>0</v>
      </c>
      <c r="I138" s="84">
        <v>0</v>
      </c>
      <c r="J138" s="84">
        <v>0</v>
      </c>
      <c r="K138" s="84">
        <v>0</v>
      </c>
      <c r="L138" s="84">
        <v>0</v>
      </c>
    </row>
    <row r="139" spans="1:13" ht="37.5" customHeight="1" x14ac:dyDescent="0.25">
      <c r="A139" s="4">
        <v>6</v>
      </c>
      <c r="B139" s="5" t="s">
        <v>39</v>
      </c>
      <c r="C139" s="84">
        <f t="shared" si="41"/>
        <v>0</v>
      </c>
      <c r="D139" s="84"/>
      <c r="E139" s="84"/>
      <c r="F139" s="84"/>
      <c r="G139" s="84"/>
      <c r="H139" s="84">
        <f t="shared" si="40"/>
        <v>0</v>
      </c>
      <c r="I139" s="84"/>
      <c r="J139" s="84"/>
      <c r="K139" s="84"/>
      <c r="L139" s="84"/>
    </row>
    <row r="140" spans="1:13" ht="37.5" customHeight="1" x14ac:dyDescent="0.25">
      <c r="A140" s="4">
        <v>7</v>
      </c>
      <c r="B140" s="5" t="s">
        <v>40</v>
      </c>
      <c r="C140" s="84">
        <f t="shared" si="41"/>
        <v>0</v>
      </c>
      <c r="D140" s="84"/>
      <c r="E140" s="84"/>
      <c r="F140" s="84"/>
      <c r="G140" s="84"/>
      <c r="H140" s="84">
        <f t="shared" si="40"/>
        <v>0</v>
      </c>
      <c r="I140" s="84"/>
      <c r="J140" s="84"/>
      <c r="K140" s="84"/>
      <c r="L140" s="84"/>
    </row>
    <row r="141" spans="1:13" ht="37.5" customHeight="1" x14ac:dyDescent="0.25">
      <c r="A141" s="4">
        <v>8</v>
      </c>
      <c r="B141" s="5" t="s">
        <v>41</v>
      </c>
      <c r="C141" s="84">
        <f t="shared" si="41"/>
        <v>0</v>
      </c>
      <c r="D141" s="84"/>
      <c r="E141" s="84"/>
      <c r="F141" s="84"/>
      <c r="G141" s="84"/>
      <c r="H141" s="84">
        <f t="shared" si="40"/>
        <v>0</v>
      </c>
      <c r="I141" s="84"/>
      <c r="J141" s="84"/>
      <c r="K141" s="84"/>
      <c r="L141" s="84"/>
    </row>
    <row r="142" spans="1:13" ht="32.25" hidden="1" customHeight="1" x14ac:dyDescent="0.25">
      <c r="A142" s="57" t="s">
        <v>42</v>
      </c>
      <c r="B142" s="9" t="s">
        <v>19</v>
      </c>
      <c r="C142" s="82">
        <f>SUM(C143:C150)</f>
        <v>0</v>
      </c>
      <c r="D142" s="82">
        <f t="shared" ref="D142:L142" si="42">SUM(D143:D150)</f>
        <v>0</v>
      </c>
      <c r="E142" s="82">
        <f t="shared" si="42"/>
        <v>0</v>
      </c>
      <c r="F142" s="82">
        <f t="shared" si="42"/>
        <v>0</v>
      </c>
      <c r="G142" s="82">
        <f t="shared" si="42"/>
        <v>0</v>
      </c>
      <c r="H142" s="82">
        <f t="shared" si="42"/>
        <v>0</v>
      </c>
      <c r="I142" s="82">
        <f t="shared" si="42"/>
        <v>0</v>
      </c>
      <c r="J142" s="82">
        <f t="shared" si="42"/>
        <v>0</v>
      </c>
      <c r="K142" s="82">
        <f t="shared" si="42"/>
        <v>0</v>
      </c>
      <c r="L142" s="82">
        <f t="shared" si="42"/>
        <v>0</v>
      </c>
    </row>
    <row r="143" spans="1:13" ht="37.5" hidden="1" customHeight="1" x14ac:dyDescent="0.25">
      <c r="A143" s="4">
        <v>1</v>
      </c>
      <c r="B143" s="5" t="s">
        <v>34</v>
      </c>
      <c r="C143" s="84"/>
      <c r="D143" s="84"/>
      <c r="E143" s="84"/>
      <c r="F143" s="84"/>
      <c r="G143" s="84"/>
      <c r="H143" s="84"/>
      <c r="I143" s="84"/>
      <c r="J143" s="84"/>
      <c r="K143" s="84"/>
      <c r="L143" s="84"/>
    </row>
    <row r="144" spans="1:13" ht="37.5" hidden="1" customHeight="1" x14ac:dyDescent="0.25">
      <c r="A144" s="4">
        <v>2</v>
      </c>
      <c r="B144" s="5" t="s">
        <v>35</v>
      </c>
      <c r="C144" s="84"/>
      <c r="D144" s="84"/>
      <c r="E144" s="84"/>
      <c r="F144" s="84"/>
      <c r="G144" s="84"/>
      <c r="H144" s="84"/>
      <c r="I144" s="84"/>
      <c r="J144" s="84"/>
      <c r="K144" s="84"/>
      <c r="L144" s="84"/>
    </row>
    <row r="145" spans="1:12" ht="37.5" hidden="1" customHeight="1" x14ac:dyDescent="0.25">
      <c r="A145" s="4">
        <v>3</v>
      </c>
      <c r="B145" s="5" t="s">
        <v>36</v>
      </c>
      <c r="C145" s="84"/>
      <c r="D145" s="84"/>
      <c r="E145" s="84"/>
      <c r="F145" s="84"/>
      <c r="G145" s="84"/>
      <c r="H145" s="84"/>
      <c r="I145" s="84"/>
      <c r="J145" s="84"/>
      <c r="K145" s="84"/>
      <c r="L145" s="84"/>
    </row>
    <row r="146" spans="1:12" ht="37.5" hidden="1" customHeight="1" x14ac:dyDescent="0.25">
      <c r="A146" s="4">
        <v>4</v>
      </c>
      <c r="B146" s="5" t="s">
        <v>37</v>
      </c>
      <c r="C146" s="84"/>
      <c r="D146" s="84"/>
      <c r="E146" s="84"/>
      <c r="F146" s="84"/>
      <c r="G146" s="84"/>
      <c r="H146" s="84"/>
      <c r="I146" s="84"/>
      <c r="J146" s="84"/>
      <c r="K146" s="84"/>
      <c r="L146" s="84"/>
    </row>
    <row r="147" spans="1:12" ht="37.5" hidden="1" customHeight="1" x14ac:dyDescent="0.25">
      <c r="A147" s="4">
        <v>5</v>
      </c>
      <c r="B147" s="5" t="s">
        <v>38</v>
      </c>
      <c r="C147" s="84"/>
      <c r="D147" s="84"/>
      <c r="E147" s="84"/>
      <c r="F147" s="84"/>
      <c r="G147" s="84"/>
      <c r="H147" s="84"/>
      <c r="I147" s="84"/>
      <c r="J147" s="84"/>
      <c r="K147" s="84"/>
      <c r="L147" s="84"/>
    </row>
    <row r="148" spans="1:12" ht="37.5" hidden="1" customHeight="1" x14ac:dyDescent="0.25">
      <c r="A148" s="4">
        <v>6</v>
      </c>
      <c r="B148" s="5" t="s">
        <v>39</v>
      </c>
      <c r="C148" s="84"/>
      <c r="D148" s="84"/>
      <c r="E148" s="84"/>
      <c r="F148" s="84"/>
      <c r="G148" s="84"/>
      <c r="H148" s="84"/>
      <c r="I148" s="84"/>
      <c r="J148" s="84"/>
      <c r="K148" s="84"/>
      <c r="L148" s="84"/>
    </row>
    <row r="149" spans="1:12" ht="37.5" hidden="1" customHeight="1" x14ac:dyDescent="0.25">
      <c r="A149" s="4">
        <v>7</v>
      </c>
      <c r="B149" s="5" t="s">
        <v>40</v>
      </c>
      <c r="C149" s="84"/>
      <c r="D149" s="84"/>
      <c r="E149" s="84"/>
      <c r="F149" s="84"/>
      <c r="G149" s="84"/>
      <c r="H149" s="84"/>
      <c r="I149" s="84"/>
      <c r="J149" s="84"/>
      <c r="K149" s="84"/>
      <c r="L149" s="84"/>
    </row>
    <row r="150" spans="1:12" ht="37.5" hidden="1" customHeight="1" x14ac:dyDescent="0.25">
      <c r="A150" s="4">
        <v>8</v>
      </c>
      <c r="B150" s="5" t="s">
        <v>41</v>
      </c>
      <c r="C150" s="84"/>
      <c r="D150" s="84"/>
      <c r="E150" s="84"/>
      <c r="F150" s="84"/>
      <c r="G150" s="84"/>
      <c r="H150" s="84"/>
      <c r="I150" s="84"/>
      <c r="J150" s="84"/>
      <c r="K150" s="84"/>
      <c r="L150" s="84"/>
    </row>
    <row r="151" spans="1:12" s="32" customFormat="1" ht="81.75" customHeight="1" x14ac:dyDescent="0.25">
      <c r="A151" s="8" t="s">
        <v>20</v>
      </c>
      <c r="B151" s="9" t="str">
        <f>B94</f>
        <v xml:space="preserve"> Hoạt động đào tạo nâng cao kỹ năng nghề nghiệp, đào tạo nghề, tập huấn nâng cao năng lực quản lý, tổ chức thực hiện; thông tin, tuyên truyền về các chương trình mục tiêu quốc gia (Chi tiết từng lớp)</v>
      </c>
      <c r="C151" s="82"/>
      <c r="D151" s="82"/>
      <c r="E151" s="82"/>
      <c r="F151" s="82"/>
      <c r="G151" s="82"/>
      <c r="H151" s="82"/>
      <c r="I151" s="82"/>
      <c r="J151" s="82"/>
      <c r="K151" s="82"/>
      <c r="L151" s="82"/>
    </row>
    <row r="152" spans="1:12" s="32" customFormat="1" ht="37.5" customHeight="1" x14ac:dyDescent="0.25">
      <c r="A152" s="4">
        <v>1</v>
      </c>
      <c r="B152" s="5" t="s">
        <v>34</v>
      </c>
      <c r="C152" s="82"/>
      <c r="D152" s="82"/>
      <c r="E152" s="82"/>
      <c r="F152" s="82"/>
      <c r="G152" s="82"/>
      <c r="H152" s="82"/>
      <c r="I152" s="82"/>
      <c r="J152" s="82"/>
      <c r="K152" s="82"/>
      <c r="L152" s="82"/>
    </row>
    <row r="153" spans="1:12" s="32" customFormat="1" ht="37.5" customHeight="1" x14ac:dyDescent="0.25">
      <c r="A153" s="4">
        <v>2</v>
      </c>
      <c r="B153" s="5" t="s">
        <v>35</v>
      </c>
      <c r="C153" s="82"/>
      <c r="D153" s="82"/>
      <c r="E153" s="82"/>
      <c r="F153" s="82"/>
      <c r="G153" s="82"/>
      <c r="H153" s="82"/>
      <c r="I153" s="82"/>
      <c r="J153" s="82"/>
      <c r="K153" s="82"/>
      <c r="L153" s="82"/>
    </row>
    <row r="154" spans="1:12" s="32" customFormat="1" ht="37.5" customHeight="1" x14ac:dyDescent="0.25">
      <c r="A154" s="4">
        <v>3</v>
      </c>
      <c r="B154" s="5" t="s">
        <v>36</v>
      </c>
      <c r="C154" s="82"/>
      <c r="D154" s="82"/>
      <c r="E154" s="82"/>
      <c r="F154" s="82"/>
      <c r="G154" s="82"/>
      <c r="H154" s="82"/>
      <c r="I154" s="82"/>
      <c r="J154" s="82"/>
      <c r="K154" s="82"/>
      <c r="L154" s="82"/>
    </row>
    <row r="155" spans="1:12" s="32" customFormat="1" ht="37.5" customHeight="1" x14ac:dyDescent="0.25">
      <c r="A155" s="4">
        <v>4</v>
      </c>
      <c r="B155" s="5" t="s">
        <v>37</v>
      </c>
      <c r="C155" s="82"/>
      <c r="D155" s="82"/>
      <c r="E155" s="82"/>
      <c r="F155" s="82"/>
      <c r="G155" s="82"/>
      <c r="H155" s="82"/>
      <c r="I155" s="82"/>
      <c r="J155" s="82"/>
      <c r="K155" s="82"/>
      <c r="L155" s="82"/>
    </row>
    <row r="156" spans="1:12" s="32" customFormat="1" ht="37.5" customHeight="1" x14ac:dyDescent="0.25">
      <c r="A156" s="4">
        <v>5</v>
      </c>
      <c r="B156" s="5" t="s">
        <v>38</v>
      </c>
      <c r="C156" s="82"/>
      <c r="D156" s="82"/>
      <c r="E156" s="82"/>
      <c r="F156" s="82"/>
      <c r="G156" s="82"/>
      <c r="H156" s="82"/>
      <c r="I156" s="82"/>
      <c r="J156" s="82"/>
      <c r="K156" s="82"/>
      <c r="L156" s="82"/>
    </row>
    <row r="157" spans="1:12" s="32" customFormat="1" ht="37.5" customHeight="1" x14ac:dyDescent="0.25">
      <c r="A157" s="4">
        <v>6</v>
      </c>
      <c r="B157" s="5" t="s">
        <v>39</v>
      </c>
      <c r="C157" s="82"/>
      <c r="D157" s="82"/>
      <c r="E157" s="82"/>
      <c r="F157" s="82"/>
      <c r="G157" s="82"/>
      <c r="H157" s="82"/>
      <c r="I157" s="82"/>
      <c r="J157" s="82"/>
      <c r="K157" s="82"/>
      <c r="L157" s="82"/>
    </row>
    <row r="158" spans="1:12" s="32" customFormat="1" ht="37.5" customHeight="1" x14ac:dyDescent="0.25">
      <c r="A158" s="4">
        <v>7</v>
      </c>
      <c r="B158" s="5" t="s">
        <v>40</v>
      </c>
      <c r="C158" s="82"/>
      <c r="D158" s="82"/>
      <c r="E158" s="82"/>
      <c r="F158" s="82"/>
      <c r="G158" s="82"/>
      <c r="H158" s="82"/>
      <c r="I158" s="82"/>
      <c r="J158" s="82"/>
      <c r="K158" s="82"/>
      <c r="L158" s="82"/>
    </row>
    <row r="159" spans="1:12" s="32" customFormat="1" ht="37.5" customHeight="1" x14ac:dyDescent="0.25">
      <c r="A159" s="4">
        <v>8</v>
      </c>
      <c r="B159" s="5" t="s">
        <v>41</v>
      </c>
      <c r="C159" s="82"/>
      <c r="D159" s="82"/>
      <c r="E159" s="82"/>
      <c r="F159" s="82"/>
      <c r="G159" s="82"/>
      <c r="H159" s="82"/>
      <c r="I159" s="82"/>
      <c r="J159" s="82"/>
      <c r="K159" s="82"/>
      <c r="L159" s="82"/>
    </row>
    <row r="160" spans="1:12" s="32" customFormat="1" ht="59.25" customHeight="1" x14ac:dyDescent="0.25">
      <c r="A160" s="8" t="s">
        <v>21</v>
      </c>
      <c r="B160" s="9" t="str">
        <f>B104</f>
        <v>Hoạt động kiểm tra, đánh giá, hội nghị triển khai thực hiện các chương trình mục tiêu quốc gia (Chi tiết từng hoạt động)</v>
      </c>
      <c r="C160" s="82">
        <f>SUM(C161:C169)</f>
        <v>880</v>
      </c>
      <c r="D160" s="82">
        <f t="shared" ref="D160:L160" si="43">SUM(D161:D169)</f>
        <v>836</v>
      </c>
      <c r="E160" s="82">
        <f t="shared" si="43"/>
        <v>44</v>
      </c>
      <c r="F160" s="82">
        <f t="shared" si="43"/>
        <v>0</v>
      </c>
      <c r="G160" s="82">
        <f t="shared" si="43"/>
        <v>0</v>
      </c>
      <c r="H160" s="82">
        <f t="shared" si="43"/>
        <v>149.84699999999998</v>
      </c>
      <c r="I160" s="82">
        <f t="shared" si="43"/>
        <v>140.84699999999998</v>
      </c>
      <c r="J160" s="82">
        <f t="shared" si="43"/>
        <v>9</v>
      </c>
      <c r="K160" s="82">
        <f t="shared" si="43"/>
        <v>0</v>
      </c>
      <c r="L160" s="82">
        <f t="shared" si="43"/>
        <v>0</v>
      </c>
    </row>
    <row r="161" spans="1:12" s="32" customFormat="1" ht="32.25" customHeight="1" x14ac:dyDescent="0.25">
      <c r="A161" s="4">
        <v>1</v>
      </c>
      <c r="B161" s="5" t="s">
        <v>34</v>
      </c>
      <c r="C161" s="90">
        <f>D161+E161+F161+G161</f>
        <v>80</v>
      </c>
      <c r="D161" s="90">
        <v>76</v>
      </c>
      <c r="E161" s="90">
        <v>4</v>
      </c>
      <c r="F161" s="90">
        <v>0</v>
      </c>
      <c r="G161" s="90">
        <v>0</v>
      </c>
      <c r="H161" s="90">
        <f>I161+J161+K161+L161</f>
        <v>80</v>
      </c>
      <c r="I161" s="90">
        <v>76</v>
      </c>
      <c r="J161" s="90">
        <v>4</v>
      </c>
      <c r="K161" s="90">
        <v>0</v>
      </c>
      <c r="L161" s="90">
        <v>0</v>
      </c>
    </row>
    <row r="162" spans="1:12" s="32" customFormat="1" ht="32.25" customHeight="1" x14ac:dyDescent="0.25">
      <c r="A162" s="4">
        <v>2</v>
      </c>
      <c r="B162" s="5" t="s">
        <v>35</v>
      </c>
      <c r="C162" s="90">
        <f t="shared" ref="C162:C169" si="44">D162+E162+F162+G162</f>
        <v>55</v>
      </c>
      <c r="D162" s="90">
        <v>52</v>
      </c>
      <c r="E162" s="90">
        <v>3</v>
      </c>
      <c r="F162" s="90"/>
      <c r="G162" s="90"/>
      <c r="H162" s="90">
        <f t="shared" ref="H162:H169" si="45">I162+J162+K162+L162</f>
        <v>0</v>
      </c>
      <c r="I162" s="90"/>
      <c r="J162" s="90"/>
      <c r="K162" s="90"/>
      <c r="L162" s="90"/>
    </row>
    <row r="163" spans="1:12" s="32" customFormat="1" ht="32.25" customHeight="1" x14ac:dyDescent="0.25">
      <c r="A163" s="4">
        <v>3</v>
      </c>
      <c r="B163" s="5" t="s">
        <v>36</v>
      </c>
      <c r="C163" s="90">
        <f t="shared" si="44"/>
        <v>0</v>
      </c>
      <c r="D163" s="85"/>
      <c r="E163" s="85"/>
      <c r="F163" s="85"/>
      <c r="G163" s="85"/>
      <c r="H163" s="90">
        <f t="shared" si="45"/>
        <v>0</v>
      </c>
      <c r="I163" s="85"/>
      <c r="J163" s="85"/>
      <c r="K163" s="85"/>
      <c r="L163" s="85"/>
    </row>
    <row r="164" spans="1:12" s="32" customFormat="1" ht="32.25" customHeight="1" x14ac:dyDescent="0.25">
      <c r="A164" s="4">
        <v>4</v>
      </c>
      <c r="B164" s="5" t="s">
        <v>37</v>
      </c>
      <c r="C164" s="90">
        <f t="shared" si="44"/>
        <v>0</v>
      </c>
      <c r="D164" s="85"/>
      <c r="E164" s="85"/>
      <c r="F164" s="85"/>
      <c r="G164" s="85"/>
      <c r="H164" s="90">
        <f t="shared" si="45"/>
        <v>0</v>
      </c>
      <c r="I164" s="85"/>
      <c r="J164" s="85"/>
      <c r="K164" s="85"/>
      <c r="L164" s="85"/>
    </row>
    <row r="165" spans="1:12" s="32" customFormat="1" ht="32.25" customHeight="1" x14ac:dyDescent="0.25">
      <c r="A165" s="4">
        <v>5</v>
      </c>
      <c r="B165" s="5" t="s">
        <v>38</v>
      </c>
      <c r="C165" s="90">
        <f t="shared" si="44"/>
        <v>105</v>
      </c>
      <c r="D165" s="90">
        <v>100</v>
      </c>
      <c r="E165" s="90">
        <v>5</v>
      </c>
      <c r="F165" s="90"/>
      <c r="G165" s="90"/>
      <c r="H165" s="90">
        <f t="shared" si="45"/>
        <v>69.846999999999994</v>
      </c>
      <c r="I165" s="90">
        <v>64.846999999999994</v>
      </c>
      <c r="J165" s="90">
        <v>5</v>
      </c>
      <c r="K165" s="90"/>
      <c r="L165" s="90"/>
    </row>
    <row r="166" spans="1:12" s="32" customFormat="1" ht="32.25" customHeight="1" x14ac:dyDescent="0.25">
      <c r="A166" s="4">
        <v>6</v>
      </c>
      <c r="B166" s="5" t="s">
        <v>39</v>
      </c>
      <c r="C166" s="90">
        <f t="shared" si="44"/>
        <v>75</v>
      </c>
      <c r="D166" s="90">
        <v>71</v>
      </c>
      <c r="E166" s="90">
        <v>4</v>
      </c>
      <c r="F166" s="90"/>
      <c r="G166" s="90"/>
      <c r="H166" s="90">
        <f t="shared" si="45"/>
        <v>0</v>
      </c>
      <c r="I166" s="90">
        <v>0</v>
      </c>
      <c r="J166" s="90">
        <v>0</v>
      </c>
      <c r="K166" s="90"/>
      <c r="L166" s="90"/>
    </row>
    <row r="167" spans="1:12" s="32" customFormat="1" ht="32.25" customHeight="1" x14ac:dyDescent="0.25">
      <c r="A167" s="4">
        <v>7</v>
      </c>
      <c r="B167" s="5" t="s">
        <v>40</v>
      </c>
      <c r="C167" s="90">
        <f t="shared" si="44"/>
        <v>485</v>
      </c>
      <c r="D167" s="90">
        <v>461</v>
      </c>
      <c r="E167" s="90">
        <v>24</v>
      </c>
      <c r="F167" s="90"/>
      <c r="G167" s="90"/>
      <c r="H167" s="90">
        <f t="shared" si="45"/>
        <v>0</v>
      </c>
      <c r="I167" s="90"/>
      <c r="J167" s="90"/>
      <c r="K167" s="90"/>
      <c r="L167" s="90"/>
    </row>
    <row r="168" spans="1:12" s="32" customFormat="1" ht="32.25" customHeight="1" x14ac:dyDescent="0.25">
      <c r="A168" s="4">
        <v>8</v>
      </c>
      <c r="B168" s="5" t="s">
        <v>41</v>
      </c>
      <c r="C168" s="90">
        <f t="shared" si="44"/>
        <v>0</v>
      </c>
      <c r="D168" s="85"/>
      <c r="E168" s="85"/>
      <c r="F168" s="85"/>
      <c r="G168" s="85"/>
      <c r="H168" s="90">
        <f t="shared" si="45"/>
        <v>0</v>
      </c>
      <c r="I168" s="85"/>
      <c r="J168" s="85"/>
      <c r="K168" s="85"/>
      <c r="L168" s="85"/>
    </row>
    <row r="169" spans="1:12" s="32" customFormat="1" ht="32.25" customHeight="1" x14ac:dyDescent="0.25">
      <c r="A169" s="39">
        <v>9</v>
      </c>
      <c r="B169" s="40" t="s">
        <v>43</v>
      </c>
      <c r="C169" s="90">
        <f t="shared" si="44"/>
        <v>80</v>
      </c>
      <c r="D169" s="90">
        <v>76</v>
      </c>
      <c r="E169" s="90">
        <v>4</v>
      </c>
      <c r="F169" s="90"/>
      <c r="G169" s="90"/>
      <c r="H169" s="90">
        <f t="shared" si="45"/>
        <v>0</v>
      </c>
      <c r="I169" s="90"/>
      <c r="J169" s="90"/>
      <c r="K169" s="90"/>
      <c r="L169" s="90"/>
    </row>
    <row r="170" spans="1:12" s="32" customFormat="1" ht="99.75" customHeight="1" x14ac:dyDescent="0.25">
      <c r="A170" s="10" t="s">
        <v>24</v>
      </c>
      <c r="B170" s="11" t="s">
        <v>2</v>
      </c>
      <c r="C170" s="91">
        <f>SUM(C171:C179)</f>
        <v>0</v>
      </c>
      <c r="D170" s="91">
        <f t="shared" ref="D170:L170" si="46">SUM(D171:D179)</f>
        <v>0</v>
      </c>
      <c r="E170" s="91">
        <f t="shared" si="46"/>
        <v>0</v>
      </c>
      <c r="F170" s="91">
        <f t="shared" si="46"/>
        <v>0</v>
      </c>
      <c r="G170" s="91">
        <f t="shared" si="46"/>
        <v>0</v>
      </c>
      <c r="H170" s="91">
        <f t="shared" si="46"/>
        <v>0</v>
      </c>
      <c r="I170" s="91">
        <f t="shared" si="46"/>
        <v>0</v>
      </c>
      <c r="J170" s="91">
        <f t="shared" si="46"/>
        <v>0</v>
      </c>
      <c r="K170" s="91">
        <f t="shared" si="46"/>
        <v>0</v>
      </c>
      <c r="L170" s="91">
        <f t="shared" si="46"/>
        <v>0</v>
      </c>
    </row>
    <row r="171" spans="1:12" s="32" customFormat="1" ht="39" hidden="1" customHeight="1" x14ac:dyDescent="0.25">
      <c r="A171" s="4">
        <v>1</v>
      </c>
      <c r="B171" s="5" t="s">
        <v>34</v>
      </c>
      <c r="C171" s="92"/>
      <c r="D171" s="92"/>
      <c r="E171" s="92"/>
      <c r="F171" s="92"/>
      <c r="G171" s="92"/>
      <c r="H171" s="92"/>
      <c r="I171" s="92"/>
      <c r="J171" s="92"/>
      <c r="K171" s="92"/>
      <c r="L171" s="92"/>
    </row>
    <row r="172" spans="1:12" s="32" customFormat="1" ht="39" hidden="1" customHeight="1" x14ac:dyDescent="0.25">
      <c r="A172" s="4">
        <v>2</v>
      </c>
      <c r="B172" s="5" t="s">
        <v>35</v>
      </c>
      <c r="C172" s="92"/>
      <c r="D172" s="92"/>
      <c r="E172" s="92"/>
      <c r="F172" s="92"/>
      <c r="G172" s="92"/>
      <c r="H172" s="92"/>
      <c r="I172" s="92"/>
      <c r="J172" s="92"/>
      <c r="K172" s="92"/>
      <c r="L172" s="92"/>
    </row>
    <row r="173" spans="1:12" s="32" customFormat="1" ht="39" hidden="1" customHeight="1" x14ac:dyDescent="0.25">
      <c r="A173" s="4">
        <v>3</v>
      </c>
      <c r="B173" s="5" t="s">
        <v>36</v>
      </c>
      <c r="C173" s="93"/>
      <c r="D173" s="93"/>
      <c r="E173" s="93"/>
      <c r="F173" s="93"/>
      <c r="G173" s="93"/>
      <c r="H173" s="93"/>
      <c r="I173" s="93"/>
      <c r="J173" s="93"/>
      <c r="K173" s="93"/>
      <c r="L173" s="93"/>
    </row>
    <row r="174" spans="1:12" s="32" customFormat="1" ht="39" hidden="1" customHeight="1" x14ac:dyDescent="0.25">
      <c r="A174" s="4">
        <v>4</v>
      </c>
      <c r="B174" s="5" t="s">
        <v>37</v>
      </c>
      <c r="C174" s="92"/>
      <c r="D174" s="92"/>
      <c r="E174" s="92"/>
      <c r="F174" s="92"/>
      <c r="G174" s="92"/>
      <c r="H174" s="92"/>
      <c r="I174" s="92"/>
      <c r="J174" s="92"/>
      <c r="K174" s="92"/>
      <c r="L174" s="92"/>
    </row>
    <row r="175" spans="1:12" s="32" customFormat="1" ht="39" hidden="1" customHeight="1" x14ac:dyDescent="0.25">
      <c r="A175" s="4">
        <v>5</v>
      </c>
      <c r="B175" s="5" t="s">
        <v>38</v>
      </c>
      <c r="C175" s="93"/>
      <c r="D175" s="93"/>
      <c r="E175" s="93"/>
      <c r="F175" s="93"/>
      <c r="G175" s="93"/>
      <c r="H175" s="93"/>
      <c r="I175" s="93"/>
      <c r="J175" s="93"/>
      <c r="K175" s="93"/>
      <c r="L175" s="93"/>
    </row>
    <row r="176" spans="1:12" s="32" customFormat="1" ht="39" hidden="1" customHeight="1" x14ac:dyDescent="0.25">
      <c r="A176" s="4">
        <v>6</v>
      </c>
      <c r="B176" s="5" t="s">
        <v>39</v>
      </c>
      <c r="C176" s="92"/>
      <c r="D176" s="92"/>
      <c r="E176" s="92"/>
      <c r="F176" s="92"/>
      <c r="G176" s="92"/>
      <c r="H176" s="92"/>
      <c r="I176" s="92"/>
      <c r="J176" s="92"/>
      <c r="K176" s="92"/>
      <c r="L176" s="92"/>
    </row>
    <row r="177" spans="1:12" s="32" customFormat="1" ht="39" hidden="1" customHeight="1" x14ac:dyDescent="0.25">
      <c r="A177" s="4">
        <v>7</v>
      </c>
      <c r="B177" s="5" t="s">
        <v>40</v>
      </c>
      <c r="C177" s="90"/>
      <c r="D177" s="90"/>
      <c r="E177" s="90"/>
      <c r="F177" s="90"/>
      <c r="G177" s="90"/>
      <c r="H177" s="90"/>
      <c r="I177" s="90"/>
      <c r="J177" s="90"/>
      <c r="K177" s="90"/>
      <c r="L177" s="90"/>
    </row>
    <row r="178" spans="1:12" s="32" customFormat="1" ht="39" hidden="1" customHeight="1" x14ac:dyDescent="0.25">
      <c r="A178" s="94">
        <v>8</v>
      </c>
      <c r="B178" s="5" t="s">
        <v>41</v>
      </c>
      <c r="C178" s="95"/>
      <c r="D178" s="95"/>
      <c r="E178" s="95"/>
      <c r="F178" s="95"/>
      <c r="G178" s="95"/>
      <c r="H178" s="95"/>
      <c r="I178" s="95"/>
      <c r="J178" s="95"/>
      <c r="K178" s="95"/>
      <c r="L178" s="95"/>
    </row>
    <row r="179" spans="1:12" s="32" customFormat="1" ht="39" hidden="1" customHeight="1" x14ac:dyDescent="0.25">
      <c r="A179" s="96">
        <v>9</v>
      </c>
      <c r="B179" s="97" t="s">
        <v>43</v>
      </c>
      <c r="C179" s="98"/>
      <c r="D179" s="98"/>
      <c r="E179" s="98"/>
      <c r="F179" s="98"/>
      <c r="G179" s="98"/>
      <c r="H179" s="98"/>
      <c r="I179" s="98"/>
      <c r="J179" s="98"/>
      <c r="K179" s="98"/>
      <c r="L179" s="98"/>
    </row>
    <row r="180" spans="1:12" hidden="1" x14ac:dyDescent="0.25"/>
    <row r="181" spans="1:12" ht="28.5" customHeight="1" x14ac:dyDescent="0.25">
      <c r="B181" s="139" t="s">
        <v>60</v>
      </c>
      <c r="C181" s="139"/>
      <c r="D181" s="139"/>
      <c r="E181" s="139"/>
      <c r="F181" s="139"/>
      <c r="G181" s="139"/>
      <c r="H181" s="139"/>
      <c r="I181" s="139"/>
      <c r="J181" s="139"/>
      <c r="K181" s="139"/>
      <c r="L181" s="139"/>
    </row>
    <row r="182" spans="1:12" x14ac:dyDescent="0.25">
      <c r="B182" s="101"/>
    </row>
  </sheetData>
  <mergeCells count="10">
    <mergeCell ref="K1:L1"/>
    <mergeCell ref="O2:Z2"/>
    <mergeCell ref="B181:L181"/>
    <mergeCell ref="A2:L2"/>
    <mergeCell ref="A3:L3"/>
    <mergeCell ref="A5:A6"/>
    <mergeCell ref="B5:B6"/>
    <mergeCell ref="C5:G5"/>
    <mergeCell ref="H5:L5"/>
    <mergeCell ref="M16:P1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workbookViewId="0">
      <selection activeCell="C8" sqref="C8"/>
    </sheetView>
  </sheetViews>
  <sheetFormatPr defaultRowHeight="15.75" x14ac:dyDescent="0.25"/>
  <cols>
    <col min="1" max="1" width="6.5" style="102" customWidth="1"/>
    <col min="2" max="2" width="61.25" style="103" customWidth="1"/>
    <col min="3" max="3" width="51.75" style="103" customWidth="1"/>
    <col min="4" max="4" width="60.625" style="103" customWidth="1"/>
    <col min="5" max="5" width="41.5" style="103" customWidth="1"/>
    <col min="6" max="16384" width="9" style="103"/>
  </cols>
  <sheetData>
    <row r="1" spans="1:8" x14ac:dyDescent="0.25">
      <c r="E1" s="104" t="s">
        <v>61</v>
      </c>
    </row>
    <row r="2" spans="1:8" ht="21.75" customHeight="1" x14ac:dyDescent="0.25">
      <c r="A2" s="140" t="s">
        <v>62</v>
      </c>
      <c r="B2" s="140"/>
      <c r="C2" s="140"/>
      <c r="D2" s="140"/>
      <c r="E2" s="140"/>
      <c r="F2" s="105"/>
      <c r="G2" s="105"/>
      <c r="H2" s="105"/>
    </row>
    <row r="3" spans="1:8" ht="20.25" customHeight="1" x14ac:dyDescent="0.25">
      <c r="A3" s="141" t="s">
        <v>57</v>
      </c>
      <c r="B3" s="141"/>
      <c r="C3" s="141"/>
      <c r="D3" s="141"/>
      <c r="E3" s="141"/>
    </row>
    <row r="5" spans="1:8" ht="19.5" customHeight="1" x14ac:dyDescent="0.25">
      <c r="A5" s="106" t="s">
        <v>0</v>
      </c>
      <c r="B5" s="106" t="s">
        <v>63</v>
      </c>
      <c r="C5" s="107" t="s">
        <v>64</v>
      </c>
      <c r="D5" s="106" t="s">
        <v>65</v>
      </c>
      <c r="E5" s="106" t="s">
        <v>66</v>
      </c>
    </row>
    <row r="6" spans="1:8" ht="31.5" x14ac:dyDescent="0.25">
      <c r="A6" s="108">
        <v>1</v>
      </c>
      <c r="B6" s="109" t="s">
        <v>67</v>
      </c>
      <c r="C6" s="109" t="s">
        <v>68</v>
      </c>
      <c r="D6" s="108" t="s">
        <v>69</v>
      </c>
      <c r="E6" s="142" t="s">
        <v>126</v>
      </c>
    </row>
    <row r="7" spans="1:8" ht="31.5" x14ac:dyDescent="0.25">
      <c r="A7" s="110"/>
      <c r="B7" s="111" t="s">
        <v>70</v>
      </c>
      <c r="C7" s="111" t="s">
        <v>71</v>
      </c>
      <c r="D7" s="111" t="s">
        <v>72</v>
      </c>
      <c r="E7" s="143"/>
    </row>
    <row r="8" spans="1:8" ht="63" x14ac:dyDescent="0.25">
      <c r="A8" s="110"/>
      <c r="B8" s="126" t="s">
        <v>73</v>
      </c>
      <c r="C8" s="113" t="s">
        <v>74</v>
      </c>
      <c r="D8" s="112" t="s">
        <v>117</v>
      </c>
      <c r="E8" s="143"/>
    </row>
    <row r="9" spans="1:8" ht="78.75" x14ac:dyDescent="0.25">
      <c r="A9" s="110"/>
      <c r="B9" s="126" t="s">
        <v>75</v>
      </c>
      <c r="C9" s="113" t="s">
        <v>76</v>
      </c>
      <c r="D9" s="112" t="s">
        <v>118</v>
      </c>
      <c r="E9" s="143"/>
    </row>
    <row r="10" spans="1:8" ht="78.75" x14ac:dyDescent="0.25">
      <c r="A10" s="110"/>
      <c r="B10" s="126" t="s">
        <v>77</v>
      </c>
      <c r="C10" s="113" t="s">
        <v>78</v>
      </c>
      <c r="D10" s="112" t="s">
        <v>119</v>
      </c>
      <c r="E10" s="143"/>
    </row>
    <row r="11" spans="1:8" ht="63" x14ac:dyDescent="0.25">
      <c r="A11" s="110"/>
      <c r="B11" s="126" t="s">
        <v>79</v>
      </c>
      <c r="C11" s="113" t="s">
        <v>80</v>
      </c>
      <c r="D11" s="112" t="s">
        <v>120</v>
      </c>
      <c r="E11" s="143"/>
    </row>
    <row r="12" spans="1:8" ht="63" x14ac:dyDescent="0.25">
      <c r="A12" s="110"/>
      <c r="B12" s="126" t="s">
        <v>81</v>
      </c>
      <c r="C12" s="113" t="s">
        <v>82</v>
      </c>
      <c r="D12" s="112" t="s">
        <v>121</v>
      </c>
      <c r="E12" s="143"/>
    </row>
    <row r="13" spans="1:8" ht="157.5" x14ac:dyDescent="0.25">
      <c r="A13" s="110"/>
      <c r="B13" s="126" t="s">
        <v>83</v>
      </c>
      <c r="C13" s="113" t="s">
        <v>84</v>
      </c>
      <c r="D13" s="113" t="s">
        <v>122</v>
      </c>
      <c r="E13" s="143"/>
    </row>
    <row r="14" spans="1:8" ht="78.75" x14ac:dyDescent="0.25">
      <c r="A14" s="110"/>
      <c r="B14" s="114" t="s">
        <v>85</v>
      </c>
      <c r="C14" s="115"/>
      <c r="D14" s="112" t="s">
        <v>123</v>
      </c>
      <c r="E14" s="143"/>
    </row>
    <row r="15" spans="1:8" ht="48.75" customHeight="1" x14ac:dyDescent="0.25">
      <c r="A15" s="110"/>
      <c r="B15" s="114"/>
      <c r="C15" s="122" t="s">
        <v>124</v>
      </c>
      <c r="D15" s="112" t="s">
        <v>125</v>
      </c>
      <c r="E15" s="118"/>
    </row>
    <row r="16" spans="1:8" ht="31.5" x14ac:dyDescent="0.25">
      <c r="A16" s="116">
        <v>2</v>
      </c>
      <c r="B16" s="117" t="s">
        <v>67</v>
      </c>
      <c r="C16" s="115"/>
      <c r="D16" s="117" t="s">
        <v>86</v>
      </c>
      <c r="E16" s="144" t="s">
        <v>87</v>
      </c>
    </row>
    <row r="17" spans="1:5" ht="84.75" customHeight="1" x14ac:dyDescent="0.25">
      <c r="A17" s="110"/>
      <c r="B17" s="119" t="s">
        <v>88</v>
      </c>
      <c r="C17" s="115"/>
      <c r="D17" s="119" t="s">
        <v>89</v>
      </c>
      <c r="E17" s="142"/>
    </row>
    <row r="18" spans="1:5" ht="123.75" customHeight="1" x14ac:dyDescent="0.25">
      <c r="A18" s="110"/>
      <c r="B18" s="126" t="s">
        <v>90</v>
      </c>
      <c r="C18" s="115"/>
      <c r="D18" s="113" t="s">
        <v>127</v>
      </c>
      <c r="E18" s="113" t="s">
        <v>91</v>
      </c>
    </row>
    <row r="19" spans="1:5" ht="126" x14ac:dyDescent="0.25">
      <c r="A19" s="110"/>
      <c r="B19" s="126" t="s">
        <v>92</v>
      </c>
      <c r="C19" s="115"/>
      <c r="D19" s="113" t="s">
        <v>128</v>
      </c>
      <c r="E19" s="113" t="s">
        <v>93</v>
      </c>
    </row>
    <row r="20" spans="1:5" ht="31.5" x14ac:dyDescent="0.25">
      <c r="A20" s="116">
        <v>3</v>
      </c>
      <c r="B20" s="117" t="s">
        <v>94</v>
      </c>
      <c r="C20" s="115"/>
      <c r="D20" s="117" t="s">
        <v>95</v>
      </c>
      <c r="E20" s="115"/>
    </row>
    <row r="21" spans="1:5" x14ac:dyDescent="0.25">
      <c r="A21" s="110"/>
      <c r="B21" s="120" t="s">
        <v>96</v>
      </c>
      <c r="C21" s="115"/>
      <c r="D21" s="120" t="s">
        <v>97</v>
      </c>
      <c r="E21" s="115"/>
    </row>
    <row r="22" spans="1:5" x14ac:dyDescent="0.25">
      <c r="A22" s="110"/>
      <c r="B22" s="121" t="s">
        <v>98</v>
      </c>
      <c r="C22" s="115"/>
      <c r="D22" s="114" t="s">
        <v>98</v>
      </c>
      <c r="E22" s="115"/>
    </row>
    <row r="23" spans="1:5" ht="63" x14ac:dyDescent="0.25">
      <c r="A23" s="110"/>
      <c r="B23" s="113" t="s">
        <v>99</v>
      </c>
      <c r="C23" s="115"/>
      <c r="D23" s="145" t="s">
        <v>129</v>
      </c>
      <c r="E23" s="144" t="s">
        <v>100</v>
      </c>
    </row>
    <row r="24" spans="1:5" ht="63" x14ac:dyDescent="0.25">
      <c r="A24" s="110"/>
      <c r="B24" s="113" t="s">
        <v>101</v>
      </c>
      <c r="C24" s="115"/>
      <c r="D24" s="146"/>
      <c r="E24" s="147"/>
    </row>
    <row r="25" spans="1:5" ht="21.75" customHeight="1" x14ac:dyDescent="0.25">
      <c r="A25" s="110"/>
      <c r="B25" s="114" t="s">
        <v>102</v>
      </c>
      <c r="C25" s="115"/>
      <c r="D25" s="114" t="s">
        <v>102</v>
      </c>
      <c r="E25" s="147"/>
    </row>
    <row r="26" spans="1:5" x14ac:dyDescent="0.25">
      <c r="A26" s="110"/>
      <c r="B26" s="113" t="s">
        <v>103</v>
      </c>
      <c r="C26" s="115"/>
      <c r="D26" s="113" t="s">
        <v>103</v>
      </c>
      <c r="E26" s="147"/>
    </row>
    <row r="27" spans="1:5" ht="63" x14ac:dyDescent="0.25">
      <c r="A27" s="110"/>
      <c r="B27" s="113" t="s">
        <v>104</v>
      </c>
      <c r="C27" s="115"/>
      <c r="D27" s="122" t="s">
        <v>105</v>
      </c>
      <c r="E27" s="147"/>
    </row>
    <row r="28" spans="1:5" ht="47.25" x14ac:dyDescent="0.25">
      <c r="A28" s="110"/>
      <c r="B28" s="113" t="s">
        <v>106</v>
      </c>
      <c r="C28" s="115"/>
      <c r="D28" s="122" t="s">
        <v>107</v>
      </c>
      <c r="E28" s="147"/>
    </row>
    <row r="29" spans="1:5" ht="47.25" x14ac:dyDescent="0.25">
      <c r="A29" s="110"/>
      <c r="B29" s="113" t="s">
        <v>108</v>
      </c>
      <c r="C29" s="115"/>
      <c r="D29" s="113" t="s">
        <v>108</v>
      </c>
      <c r="E29" s="147"/>
    </row>
    <row r="30" spans="1:5" ht="63" x14ac:dyDescent="0.25">
      <c r="A30" s="110"/>
      <c r="B30" s="114" t="s">
        <v>109</v>
      </c>
      <c r="C30" s="115"/>
      <c r="D30" s="122" t="s">
        <v>110</v>
      </c>
      <c r="E30" s="147"/>
    </row>
    <row r="31" spans="1:5" ht="87" customHeight="1" x14ac:dyDescent="0.25">
      <c r="A31" s="110"/>
      <c r="B31" s="114" t="s">
        <v>111</v>
      </c>
      <c r="C31" s="115"/>
      <c r="D31" s="122" t="s">
        <v>130</v>
      </c>
      <c r="E31" s="147"/>
    </row>
    <row r="32" spans="1:5" ht="31.5" x14ac:dyDescent="0.25">
      <c r="A32" s="110"/>
      <c r="B32" s="113" t="s">
        <v>112</v>
      </c>
      <c r="C32" s="115"/>
      <c r="D32" s="113" t="s">
        <v>112</v>
      </c>
      <c r="E32" s="147"/>
    </row>
    <row r="33" spans="1:5" ht="31.5" x14ac:dyDescent="0.25">
      <c r="A33" s="110"/>
      <c r="B33" s="113" t="s">
        <v>113</v>
      </c>
      <c r="C33" s="115"/>
      <c r="D33" s="113" t="s">
        <v>113</v>
      </c>
      <c r="E33" s="147"/>
    </row>
    <row r="34" spans="1:5" ht="78.75" x14ac:dyDescent="0.25">
      <c r="A34" s="110"/>
      <c r="B34" s="113" t="s">
        <v>114</v>
      </c>
      <c r="C34" s="115"/>
      <c r="D34" s="113" t="s">
        <v>115</v>
      </c>
      <c r="E34" s="147"/>
    </row>
    <row r="35" spans="1:5" ht="70.5" customHeight="1" x14ac:dyDescent="0.25">
      <c r="A35" s="123"/>
      <c r="B35" s="124" t="s">
        <v>116</v>
      </c>
      <c r="C35" s="125"/>
      <c r="D35" s="124" t="s">
        <v>131</v>
      </c>
      <c r="E35" s="148"/>
    </row>
  </sheetData>
  <mergeCells count="6">
    <mergeCell ref="A2:E2"/>
    <mergeCell ref="A3:E3"/>
    <mergeCell ref="E6:E14"/>
    <mergeCell ref="E16:E17"/>
    <mergeCell ref="D23:D24"/>
    <mergeCell ref="E23:E3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a13f9bb79810e030</MaTinBai>
    <_dlc_DocId xmlns="ae4e42cd-c673-4541-a17d-d353a4125f5e">DDYPFUVZ5X6F-6-5863</_dlc_DocId>
    <_dlc_DocIdUrl xmlns="ae4e42cd-c673-4541-a17d-d353a4125f5e">
      <Url>https://dbdc.backan.gov.vn/_layouts/15/DocIdRedir.aspx?ID=DDYPFUVZ5X6F-6-5863</Url>
      <Description>DDYPFUVZ5X6F-6-5863</Description>
    </_dlc_DocIdUrl>
  </documentManagement>
</p:properties>
</file>

<file path=customXml/itemProps1.xml><?xml version="1.0" encoding="utf-8"?>
<ds:datastoreItem xmlns:ds="http://schemas.openxmlformats.org/officeDocument/2006/customXml" ds:itemID="{D1689207-F936-45E6-9D32-22FA20CE20C7}"/>
</file>

<file path=customXml/itemProps2.xml><?xml version="1.0" encoding="utf-8"?>
<ds:datastoreItem xmlns:ds="http://schemas.openxmlformats.org/officeDocument/2006/customXml" ds:itemID="{F2D724A1-0B93-467A-B300-D21045BF08B8}"/>
</file>

<file path=customXml/itemProps3.xml><?xml version="1.0" encoding="utf-8"?>
<ds:datastoreItem xmlns:ds="http://schemas.openxmlformats.org/officeDocument/2006/customXml" ds:itemID="{A9DBD05D-E77E-47A9-BB09-36CF3734CB76}"/>
</file>

<file path=customXml/itemProps4.xml><?xml version="1.0" encoding="utf-8"?>
<ds:datastoreItem xmlns:ds="http://schemas.openxmlformats.org/officeDocument/2006/customXml" ds:itemID="{E20FCE66-CD74-426C-9D71-1575339DAB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B01 CT DTTSMN</vt:lpstr>
      <vt:lpstr>B02 CT GNBV</vt:lpstr>
      <vt:lpstr>B03 CT NTM</vt:lpstr>
      <vt:lpstr>B4 TM DT NQ</vt:lpstr>
      <vt:lpstr>'B4 TM DT NQ'!_Hlk146203777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Hien_PC</dc:creator>
  <cp:lastModifiedBy>Admin</cp:lastModifiedBy>
  <dcterms:created xsi:type="dcterms:W3CDTF">2023-07-20T00:52:32Z</dcterms:created>
  <dcterms:modified xsi:type="dcterms:W3CDTF">2023-10-01T01:50:57Z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62e8ed7f-fb15-433f-a9bf-accf3856ee2a</vt:lpwstr>
  </property>
</Properties>
</file>