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6B72249F-9E61-41D3-919B-AAA7332DC794}" xr6:coauthVersionLast="47" xr6:coauthVersionMax="47" xr10:uidLastSave="{00000000-0000-0000-0000-000000000000}"/>
  <bookViews>
    <workbookView xWindow="-120" yWindow="-120" windowWidth="29040" windowHeight="15840" firstSheet="1" activeTab="1" xr2:uid="{00000000-000D-0000-FFFF-FFFF00000000}"/>
  </bookViews>
  <sheets>
    <sheet name="Biểu số 01" sheetId="1" state="hidden" r:id="rId1"/>
    <sheet name="Biểu" sheetId="2" r:id="rId2"/>
  </sheets>
  <definedNames>
    <definedName name="_xlnm.Print_Titles" localSheetId="0">'Biểu số 01'!$5:$8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19" i="2" l="1"/>
  <c r="AT19" i="2"/>
  <c r="AS19" i="2" s="1"/>
  <c r="AR19" i="2"/>
  <c r="AQ19" i="2"/>
  <c r="AD19" i="2"/>
  <c r="AC19" i="2"/>
  <c r="AB19" i="2"/>
  <c r="AA19" i="2"/>
  <c r="T19" i="2"/>
  <c r="S19" i="2"/>
  <c r="R19" i="2"/>
  <c r="H19" i="2"/>
  <c r="G19" i="2"/>
  <c r="F19" i="2"/>
  <c r="C19" i="2"/>
  <c r="AU18" i="2"/>
  <c r="AT18" i="2"/>
  <c r="AR18" i="2"/>
  <c r="AQ18" i="2"/>
  <c r="AD18" i="2"/>
  <c r="AC18" i="2"/>
  <c r="AC16" i="2" s="1"/>
  <c r="AB18" i="2"/>
  <c r="AA18" i="2"/>
  <c r="X18" i="2"/>
  <c r="U18" i="2"/>
  <c r="U16" i="2" s="1"/>
  <c r="T18" i="2"/>
  <c r="S18" i="2"/>
  <c r="H18" i="2"/>
  <c r="G18" i="2"/>
  <c r="F18" i="2"/>
  <c r="C18" i="2"/>
  <c r="AU17" i="2"/>
  <c r="AT17" i="2"/>
  <c r="AN17" i="2" s="1"/>
  <c r="AR17" i="2"/>
  <c r="AQ17" i="2"/>
  <c r="AP17" i="2"/>
  <c r="AD17" i="2"/>
  <c r="AD16" i="2" s="1"/>
  <c r="AC17" i="2"/>
  <c r="AB17" i="2"/>
  <c r="AA17" i="2"/>
  <c r="X17" i="2"/>
  <c r="X16" i="2" s="1"/>
  <c r="U17" i="2"/>
  <c r="T17" i="2"/>
  <c r="S17" i="2"/>
  <c r="S16" i="2" s="1"/>
  <c r="R17" i="2"/>
  <c r="H17" i="2"/>
  <c r="G17" i="2"/>
  <c r="F17" i="2"/>
  <c r="C17" i="2"/>
  <c r="C16" i="2" s="1"/>
  <c r="AL16" i="2"/>
  <c r="AK16" i="2"/>
  <c r="AJ16" i="2"/>
  <c r="AI16" i="2"/>
  <c r="AH16" i="2"/>
  <c r="AG16" i="2"/>
  <c r="AF16" i="2"/>
  <c r="AE16" i="2"/>
  <c r="Z16" i="2"/>
  <c r="Y16" i="2"/>
  <c r="W16" i="2"/>
  <c r="V16" i="2"/>
  <c r="E16" i="2"/>
  <c r="D16" i="2"/>
  <c r="AU15" i="2"/>
  <c r="AT15" i="2"/>
  <c r="AR15" i="2"/>
  <c r="AQ15" i="2"/>
  <c r="AA15" i="2"/>
  <c r="X15" i="2"/>
  <c r="U15" i="2"/>
  <c r="T15" i="2"/>
  <c r="S15" i="2"/>
  <c r="R15" i="2"/>
  <c r="O15" i="2"/>
  <c r="H15" i="2"/>
  <c r="G15" i="2"/>
  <c r="F15" i="2"/>
  <c r="AU14" i="2"/>
  <c r="AT14" i="2"/>
  <c r="AS14" i="2"/>
  <c r="AR14" i="2"/>
  <c r="AP14" i="2" s="1"/>
  <c r="AQ14" i="2"/>
  <c r="AN14" i="2" s="1"/>
  <c r="AD14" i="2"/>
  <c r="AC14" i="2"/>
  <c r="AB14" i="2"/>
  <c r="AA14" i="2"/>
  <c r="X14" i="2"/>
  <c r="U14" i="2"/>
  <c r="T14" i="2"/>
  <c r="T12" i="2" s="1"/>
  <c r="T11" i="2" s="1"/>
  <c r="S14" i="2"/>
  <c r="O14" i="2"/>
  <c r="L14" i="2"/>
  <c r="I14" i="2"/>
  <c r="H14" i="2"/>
  <c r="G14" i="2"/>
  <c r="F14" i="2" s="1"/>
  <c r="AU13" i="2"/>
  <c r="AS13" i="2" s="1"/>
  <c r="AT13" i="2"/>
  <c r="AR13" i="2"/>
  <c r="AQ13" i="2"/>
  <c r="AN13" i="2" s="1"/>
  <c r="AD13" i="2"/>
  <c r="AD12" i="2" s="1"/>
  <c r="AD11" i="2" s="1"/>
  <c r="AD10" i="2" s="1"/>
  <c r="AD9" i="2" s="1"/>
  <c r="AC13" i="2"/>
  <c r="AB13" i="2"/>
  <c r="AA13" i="2"/>
  <c r="X13" i="2"/>
  <c r="X12" i="2" s="1"/>
  <c r="X11" i="2" s="1"/>
  <c r="U13" i="2"/>
  <c r="T13" i="2"/>
  <c r="S13" i="2"/>
  <c r="O13" i="2"/>
  <c r="L13" i="2"/>
  <c r="I13" i="2"/>
  <c r="H13" i="2"/>
  <c r="H12" i="2" s="1"/>
  <c r="H11" i="2" s="1"/>
  <c r="H10" i="2" s="1"/>
  <c r="H9" i="2" s="1"/>
  <c r="G13" i="2"/>
  <c r="F13" i="2" s="1"/>
  <c r="AL12" i="2"/>
  <c r="AK12" i="2"/>
  <c r="AK11" i="2" s="1"/>
  <c r="AK10" i="2" s="1"/>
  <c r="AK9" i="2" s="1"/>
  <c r="AJ12" i="2"/>
  <c r="AJ11" i="2" s="1"/>
  <c r="AI12" i="2"/>
  <c r="AH12" i="2"/>
  <c r="AH11" i="2" s="1"/>
  <c r="AG12" i="2"/>
  <c r="AG11" i="2" s="1"/>
  <c r="AG10" i="2" s="1"/>
  <c r="AG9" i="2" s="1"/>
  <c r="AF12" i="2"/>
  <c r="AF11" i="2" s="1"/>
  <c r="AE12" i="2"/>
  <c r="Z12" i="2"/>
  <c r="Z11" i="2" s="1"/>
  <c r="Y12" i="2"/>
  <c r="Y11" i="2" s="1"/>
  <c r="W12" i="2"/>
  <c r="W11" i="2" s="1"/>
  <c r="W10" i="2" s="1"/>
  <c r="W9" i="2" s="1"/>
  <c r="V12" i="2"/>
  <c r="V11" i="2" s="1"/>
  <c r="Q12" i="2"/>
  <c r="Q11" i="2" s="1"/>
  <c r="Q10" i="2" s="1"/>
  <c r="Q9" i="2" s="1"/>
  <c r="P12" i="2"/>
  <c r="P11" i="2" s="1"/>
  <c r="P10" i="2" s="1"/>
  <c r="P9" i="2" s="1"/>
  <c r="N12" i="2"/>
  <c r="N11" i="2" s="1"/>
  <c r="N10" i="2" s="1"/>
  <c r="N9" i="2" s="1"/>
  <c r="M12" i="2"/>
  <c r="M11" i="2" s="1"/>
  <c r="M10" i="2" s="1"/>
  <c r="M9" i="2" s="1"/>
  <c r="K12" i="2"/>
  <c r="K11" i="2" s="1"/>
  <c r="K10" i="2" s="1"/>
  <c r="K9" i="2" s="1"/>
  <c r="J12" i="2"/>
  <c r="J11" i="2" s="1"/>
  <c r="J10" i="2" s="1"/>
  <c r="J9" i="2" s="1"/>
  <c r="I12" i="2"/>
  <c r="E12" i="2"/>
  <c r="E11" i="2" s="1"/>
  <c r="E10" i="2" s="1"/>
  <c r="E9" i="2" s="1"/>
  <c r="D12" i="2"/>
  <c r="D11" i="2" s="1"/>
  <c r="D10" i="2" s="1"/>
  <c r="D9" i="2" s="1"/>
  <c r="C12" i="2"/>
  <c r="AL11" i="2"/>
  <c r="AI11" i="2"/>
  <c r="AE11" i="2"/>
  <c r="I11" i="2"/>
  <c r="I10" i="2" s="1"/>
  <c r="I9" i="2" s="1"/>
  <c r="C11" i="2"/>
  <c r="AL10" i="2"/>
  <c r="AL9" i="2" s="1"/>
  <c r="S12" i="2" l="1"/>
  <c r="S11" i="2" s="1"/>
  <c r="S10" i="2" s="1"/>
  <c r="S9" i="2" s="1"/>
  <c r="AA12" i="2"/>
  <c r="AA11" i="2" s="1"/>
  <c r="AS18" i="2"/>
  <c r="AN19" i="2"/>
  <c r="Z10" i="2"/>
  <c r="Z9" i="2" s="1"/>
  <c r="AH10" i="2"/>
  <c r="AH9" i="2" s="1"/>
  <c r="AB12" i="2"/>
  <c r="AB11" i="2" s="1"/>
  <c r="AN15" i="2"/>
  <c r="AN12" i="2" s="1"/>
  <c r="AN11" i="2" s="1"/>
  <c r="AN18" i="2"/>
  <c r="AE10" i="2"/>
  <c r="AE9" i="2" s="1"/>
  <c r="C10" i="2"/>
  <c r="C9" i="2" s="1"/>
  <c r="AI10" i="2"/>
  <c r="AI9" i="2" s="1"/>
  <c r="V10" i="2"/>
  <c r="V9" i="2" s="1"/>
  <c r="L12" i="2"/>
  <c r="L11" i="2" s="1"/>
  <c r="L10" i="2" s="1"/>
  <c r="L9" i="2" s="1"/>
  <c r="U12" i="2"/>
  <c r="U11" i="2" s="1"/>
  <c r="AC12" i="2"/>
  <c r="AC11" i="2" s="1"/>
  <c r="AO15" i="2"/>
  <c r="U10" i="2"/>
  <c r="U9" i="2" s="1"/>
  <c r="AM15" i="2"/>
  <c r="AU12" i="2"/>
  <c r="AU11" i="2" s="1"/>
  <c r="AP13" i="2"/>
  <c r="AA16" i="2"/>
  <c r="AA10" i="2" s="1"/>
  <c r="AA9" i="2" s="1"/>
  <c r="AU16" i="2"/>
  <c r="AP18" i="2"/>
  <c r="AS15" i="2"/>
  <c r="AS12" i="2" s="1"/>
  <c r="AS11" i="2" s="1"/>
  <c r="AP19" i="2"/>
  <c r="AP16" i="2" s="1"/>
  <c r="Y10" i="2"/>
  <c r="Y9" i="2" s="1"/>
  <c r="AR12" i="2"/>
  <c r="AR11" i="2" s="1"/>
  <c r="R13" i="2"/>
  <c r="AO13" i="2"/>
  <c r="AM13" i="2" s="1"/>
  <c r="R14" i="2"/>
  <c r="AP15" i="2"/>
  <c r="AT12" i="2"/>
  <c r="AT11" i="2" s="1"/>
  <c r="AO17" i="2"/>
  <c r="R18" i="2"/>
  <c r="R16" i="2" s="1"/>
  <c r="AB16" i="2"/>
  <c r="AB10" i="2" s="1"/>
  <c r="AB9" i="2" s="1"/>
  <c r="AO18" i="2"/>
  <c r="AC10" i="2"/>
  <c r="AC9" i="2" s="1"/>
  <c r="X10" i="2"/>
  <c r="X9" i="2" s="1"/>
  <c r="AR10" i="2"/>
  <c r="AR9" i="2" s="1"/>
  <c r="R12" i="2"/>
  <c r="R11" i="2" s="1"/>
  <c r="AS17" i="2"/>
  <c r="AS16" i="2" s="1"/>
  <c r="AT16" i="2"/>
  <c r="F12" i="2"/>
  <c r="F11" i="2" s="1"/>
  <c r="F10" i="2" s="1"/>
  <c r="F9" i="2" s="1"/>
  <c r="AO14" i="2"/>
  <c r="AO12" i="2" s="1"/>
  <c r="AO11" i="2" s="1"/>
  <c r="AR16" i="2"/>
  <c r="AO19" i="2"/>
  <c r="AM19" i="2" s="1"/>
  <c r="AF10" i="2"/>
  <c r="AF9" i="2" s="1"/>
  <c r="AJ10" i="2"/>
  <c r="AJ9" i="2" s="1"/>
  <c r="G12" i="2"/>
  <c r="G11" i="2" s="1"/>
  <c r="G10" i="2" s="1"/>
  <c r="G9" i="2" s="1"/>
  <c r="O12" i="2"/>
  <c r="O11" i="2" s="1"/>
  <c r="O10" i="2" s="1"/>
  <c r="O9" i="2" s="1"/>
  <c r="AP12" i="2"/>
  <c r="AP11" i="2" s="1"/>
  <c r="T16" i="2"/>
  <c r="T10" i="2" s="1"/>
  <c r="T9" i="2" s="1"/>
  <c r="AQ16" i="2"/>
  <c r="AM18" i="2"/>
  <c r="AQ12" i="2"/>
  <c r="AQ11" i="2" s="1"/>
  <c r="W35" i="1"/>
  <c r="X35" i="1"/>
  <c r="W32" i="1"/>
  <c r="X32" i="1"/>
  <c r="W33" i="1"/>
  <c r="X33" i="1"/>
  <c r="W34" i="1"/>
  <c r="X34" i="1"/>
  <c r="X31" i="1"/>
  <c r="W31" i="1"/>
  <c r="AS10" i="2" l="1"/>
  <c r="AS9" i="2" s="1"/>
  <c r="AP10" i="2"/>
  <c r="AP9" i="2" s="1"/>
  <c r="R10" i="2"/>
  <c r="R9" i="2" s="1"/>
  <c r="AU10" i="2"/>
  <c r="AU9" i="2" s="1"/>
  <c r="AT10" i="2"/>
  <c r="AT9" i="2" s="1"/>
  <c r="AM17" i="2"/>
  <c r="AM16" i="2" s="1"/>
  <c r="AN16" i="2"/>
  <c r="AN10" i="2" s="1"/>
  <c r="AN9" i="2" s="1"/>
  <c r="AO16" i="2"/>
  <c r="AO10" i="2" s="1"/>
  <c r="AO9" i="2" s="1"/>
  <c r="AM14" i="2"/>
  <c r="AM12" i="2" s="1"/>
  <c r="AM11" i="2" s="1"/>
  <c r="AQ10" i="2"/>
  <c r="AQ9" i="2" s="1"/>
  <c r="M31" i="1"/>
  <c r="M32" i="1"/>
  <c r="M33" i="1"/>
  <c r="M34" i="1"/>
  <c r="M35" i="1"/>
  <c r="M36" i="1"/>
  <c r="AA37" i="1"/>
  <c r="AA36" i="1"/>
  <c r="T35" i="1"/>
  <c r="AA35" i="1" s="1"/>
  <c r="S35" i="1"/>
  <c r="T34" i="1"/>
  <c r="AA34" i="1" s="1"/>
  <c r="S34" i="1"/>
  <c r="Z34" i="1" s="1"/>
  <c r="T33" i="1"/>
  <c r="S33" i="1"/>
  <c r="Z33" i="1" s="1"/>
  <c r="T32" i="1"/>
  <c r="AA32" i="1" s="1"/>
  <c r="S32" i="1"/>
  <c r="T31" i="1"/>
  <c r="AA31" i="1" s="1"/>
  <c r="S31" i="1"/>
  <c r="Z31" i="1" s="1"/>
  <c r="M37" i="1"/>
  <c r="P37" i="1"/>
  <c r="P36" i="1"/>
  <c r="P35" i="1"/>
  <c r="P34" i="1"/>
  <c r="P33" i="1"/>
  <c r="P32" i="1"/>
  <c r="P31" i="1"/>
  <c r="L30" i="1"/>
  <c r="N30" i="1"/>
  <c r="O30" i="1"/>
  <c r="Q30" i="1"/>
  <c r="R30" i="1"/>
  <c r="U30" i="1"/>
  <c r="V30" i="1"/>
  <c r="P29" i="1"/>
  <c r="P28" i="1"/>
  <c r="P27" i="1"/>
  <c r="P26" i="1"/>
  <c r="P25" i="1"/>
  <c r="P24" i="1"/>
  <c r="P23" i="1"/>
  <c r="P22" i="1"/>
  <c r="Z36" i="1"/>
  <c r="Z35" i="1"/>
  <c r="AA33" i="1"/>
  <c r="Z32" i="1"/>
  <c r="AA29" i="1"/>
  <c r="Y29" i="1" s="1"/>
  <c r="Z29" i="1"/>
  <c r="AA28" i="1"/>
  <c r="Z28" i="1"/>
  <c r="Y28" i="1" s="1"/>
  <c r="AA27" i="1"/>
  <c r="Z27" i="1"/>
  <c r="Y27" i="1" s="1"/>
  <c r="AA26" i="1"/>
  <c r="Z26" i="1"/>
  <c r="Y26" i="1" s="1"/>
  <c r="AA25" i="1"/>
  <c r="Z25" i="1"/>
  <c r="AA24" i="1"/>
  <c r="Z24" i="1"/>
  <c r="AA23" i="1"/>
  <c r="Y23" i="1" s="1"/>
  <c r="Z23" i="1"/>
  <c r="AA22" i="1"/>
  <c r="Z22" i="1"/>
  <c r="Y22" i="1" s="1"/>
  <c r="Q21" i="1"/>
  <c r="Q20" i="1" s="1"/>
  <c r="Q19" i="1" s="1"/>
  <c r="Q10" i="1" s="1"/>
  <c r="R21" i="1"/>
  <c r="R20" i="1" s="1"/>
  <c r="R19" i="1" s="1"/>
  <c r="R10" i="1" s="1"/>
  <c r="S21" i="1"/>
  <c r="S20" i="1" s="1"/>
  <c r="T21" i="1"/>
  <c r="T20" i="1" s="1"/>
  <c r="U21" i="1"/>
  <c r="U20" i="1" s="1"/>
  <c r="U19" i="1" s="1"/>
  <c r="V21" i="1"/>
  <c r="V20" i="1" s="1"/>
  <c r="V19" i="1" s="1"/>
  <c r="P30" i="1" l="1"/>
  <c r="AM10" i="2"/>
  <c r="AM9" i="2" s="1"/>
  <c r="Y24" i="1"/>
  <c r="Y25" i="1"/>
  <c r="Y21" i="1" s="1"/>
  <c r="Y20" i="1" s="1"/>
  <c r="Z21" i="1"/>
  <c r="Z20" i="1" s="1"/>
  <c r="Y35" i="1"/>
  <c r="S30" i="1"/>
  <c r="S19" i="1" s="1"/>
  <c r="Y33" i="1"/>
  <c r="Y34" i="1"/>
  <c r="T30" i="1"/>
  <c r="T19" i="1" s="1"/>
  <c r="Y32" i="1"/>
  <c r="AA30" i="1"/>
  <c r="Z37" i="1"/>
  <c r="Y37" i="1" s="1"/>
  <c r="M30" i="1"/>
  <c r="Y36" i="1"/>
  <c r="Y31" i="1"/>
  <c r="Z30" i="1"/>
  <c r="P21" i="1"/>
  <c r="P20" i="1" s="1"/>
  <c r="P19" i="1" s="1"/>
  <c r="P10" i="1" s="1"/>
  <c r="AA21" i="1"/>
  <c r="AA20" i="1" s="1"/>
  <c r="Z19" i="1" l="1"/>
  <c r="AA19" i="1"/>
  <c r="Y30" i="1"/>
  <c r="Y19" i="1" s="1"/>
  <c r="Q18" i="1"/>
  <c r="P18" i="1" s="1"/>
  <c r="Q17" i="1"/>
  <c r="P17" i="1"/>
  <c r="P16" i="1"/>
  <c r="R16" i="1"/>
  <c r="Q16" i="1"/>
  <c r="P15" i="1" l="1"/>
  <c r="Q15" i="1"/>
  <c r="R15" i="1"/>
  <c r="J37" i="1"/>
  <c r="J36" i="1"/>
  <c r="J35" i="1"/>
  <c r="J34" i="1"/>
  <c r="J33" i="1"/>
  <c r="K30" i="1"/>
  <c r="J32" i="1"/>
  <c r="J31" i="1"/>
  <c r="J29" i="1"/>
  <c r="J28" i="1"/>
  <c r="J27" i="1"/>
  <c r="J26" i="1"/>
  <c r="J25" i="1"/>
  <c r="J24" i="1"/>
  <c r="J23" i="1"/>
  <c r="J22" i="1"/>
  <c r="L21" i="1"/>
  <c r="L20" i="1" s="1"/>
  <c r="L19" i="1" s="1"/>
  <c r="K21" i="1"/>
  <c r="K20" i="1" s="1"/>
  <c r="K19" i="1" s="1"/>
  <c r="H15" i="1"/>
  <c r="I15" i="1"/>
  <c r="O15" i="1"/>
  <c r="U15" i="1"/>
  <c r="V15" i="1"/>
  <c r="H13" i="1"/>
  <c r="I13" i="1"/>
  <c r="J13" i="1"/>
  <c r="K13" i="1"/>
  <c r="L13" i="1"/>
  <c r="M13" i="1"/>
  <c r="N13" i="1"/>
  <c r="O13" i="1"/>
  <c r="U13" i="1"/>
  <c r="U12" i="1" s="1"/>
  <c r="U11" i="1" s="1"/>
  <c r="U10" i="1" s="1"/>
  <c r="V13" i="1"/>
  <c r="V12" i="1" s="1"/>
  <c r="V11" i="1" s="1"/>
  <c r="V10" i="1" s="1"/>
  <c r="G13" i="1"/>
  <c r="J21" i="1" l="1"/>
  <c r="J20" i="1" s="1"/>
  <c r="J30" i="1"/>
  <c r="J19" i="1" l="1"/>
  <c r="T18" i="1"/>
  <c r="AA18" i="1" s="1"/>
  <c r="S18" i="1"/>
  <c r="Z18" i="1" s="1"/>
  <c r="Y18" i="1" s="1"/>
  <c r="M18" i="1"/>
  <c r="J18" i="1"/>
  <c r="G18" i="1"/>
  <c r="N17" i="1"/>
  <c r="N15" i="1" s="1"/>
  <c r="L17" i="1"/>
  <c r="K17" i="1"/>
  <c r="G17" i="1"/>
  <c r="T16" i="1"/>
  <c r="S16" i="1"/>
  <c r="M16" i="1"/>
  <c r="J16" i="1"/>
  <c r="G16" i="1"/>
  <c r="G15" i="1" s="1"/>
  <c r="T14" i="1"/>
  <c r="S14" i="1"/>
  <c r="G12" i="1"/>
  <c r="N12" i="1"/>
  <c r="L12" i="1"/>
  <c r="J12" i="1"/>
  <c r="I12" i="1"/>
  <c r="I11" i="1" s="1"/>
  <c r="H12" i="1"/>
  <c r="K12" i="1"/>
  <c r="M15" i="1" l="1"/>
  <c r="AA14" i="1"/>
  <c r="AA13" i="1" s="1"/>
  <c r="AA12" i="1" s="1"/>
  <c r="T13" i="1"/>
  <c r="T12" i="1" s="1"/>
  <c r="K15" i="1"/>
  <c r="K11" i="1" s="1"/>
  <c r="K10" i="1" s="1"/>
  <c r="Z16" i="1"/>
  <c r="T17" i="1"/>
  <c r="AA17" i="1" s="1"/>
  <c r="L15" i="1"/>
  <c r="AA16" i="1"/>
  <c r="Z14" i="1"/>
  <c r="S13" i="1"/>
  <c r="S12" i="1" s="1"/>
  <c r="H11" i="1"/>
  <c r="G11" i="1"/>
  <c r="J17" i="1"/>
  <c r="J15" i="1" s="1"/>
  <c r="M12" i="1"/>
  <c r="S17" i="1"/>
  <c r="Z17" i="1" s="1"/>
  <c r="O12" i="1"/>
  <c r="T15" i="1" l="1"/>
  <c r="S15" i="1"/>
  <c r="S11" i="1" s="1"/>
  <c r="S10" i="1" s="1"/>
  <c r="Y17" i="1"/>
  <c r="Z13" i="1"/>
  <c r="Z12" i="1" s="1"/>
  <c r="Y14" i="1"/>
  <c r="Y13" i="1" s="1"/>
  <c r="Y12" i="1" s="1"/>
  <c r="AA15" i="1"/>
  <c r="AA11" i="1" s="1"/>
  <c r="AA10" i="1" s="1"/>
  <c r="Y16" i="1"/>
  <c r="Y15" i="1" s="1"/>
  <c r="Z15" i="1"/>
  <c r="J11" i="1"/>
  <c r="J10" i="1" s="1"/>
  <c r="N11" i="1"/>
  <c r="L11" i="1"/>
  <c r="L10" i="1" s="1"/>
  <c r="Y11" i="1" l="1"/>
  <c r="Y10" i="1" s="1"/>
  <c r="Z11" i="1"/>
  <c r="Z10" i="1" s="1"/>
  <c r="T11" i="1"/>
  <c r="T10" i="1" s="1"/>
  <c r="O11" i="1"/>
  <c r="M11" i="1"/>
</calcChain>
</file>

<file path=xl/sharedStrings.xml><?xml version="1.0" encoding="utf-8"?>
<sst xmlns="http://schemas.openxmlformats.org/spreadsheetml/2006/main" count="247" uniqueCount="119">
  <si>
    <t>Đơn vị: Triệu đồng</t>
  </si>
  <si>
    <t>STT</t>
  </si>
  <si>
    <t>Chương trình/dự án</t>
  </si>
  <si>
    <t>TMĐT</t>
  </si>
  <si>
    <t>Quyết định phê duyệt đầu tư</t>
  </si>
  <si>
    <t>Trong đó:</t>
  </si>
  <si>
    <t>NSTW</t>
  </si>
  <si>
    <t>NSĐP (đối ứng ngân sách tỉnh)</t>
  </si>
  <si>
    <t>Tổng</t>
  </si>
  <si>
    <t>Kế hoạch đầu tư công trung hạn giai đoạn 2021-2025</t>
  </si>
  <si>
    <t>I</t>
  </si>
  <si>
    <t>Tổng kế hoạch vốn</t>
  </si>
  <si>
    <t>Biểu số 01</t>
  </si>
  <si>
    <t>Kế hoạch vốn công trung hạn giai đoạn 2021-2025 có khả năng thực hiện và giải ngân</t>
  </si>
  <si>
    <t>Ghi chú</t>
  </si>
  <si>
    <t>A</t>
  </si>
  <si>
    <t>II</t>
  </si>
  <si>
    <t>Kế hoạch vốn đề nghị điều chỉnh</t>
  </si>
  <si>
    <t>KH năm 2022 đã được chuyển nguồn sang năm 2024</t>
  </si>
  <si>
    <t>KH năm 2023 đã được chuyển nguồn sang năm 2024</t>
  </si>
  <si>
    <t>Giảm</t>
  </si>
  <si>
    <t>Tăng</t>
  </si>
  <si>
    <t>Nội dung số 04: Hỗ trợ nước sinh hoạt</t>
  </si>
  <si>
    <t>Dự án Bố trí, ổn định dân cư tại chỗ các thôn thuộc xã Công Bằng, huyện Pác Nặm</t>
  </si>
  <si>
    <t>Bố trí, ổn định dân cư tại chỗ các thôn thuộc xã Thượng Quan, huyện Ngân Sơn, tỉnh Bắc Kạn</t>
  </si>
  <si>
    <t xml:space="preserve">Bố trí, ổn định dân cư tại chỗ các thôn thuộc xã Đôn Phong, huyện Bạch Thông, tỉnh Bắc Kạn </t>
  </si>
  <si>
    <t>2022-2024</t>
  </si>
  <si>
    <t>Xã Công Bằng, huyện Pác Nặm</t>
  </si>
  <si>
    <t>2054/QĐ-UBND ngày 24/10/2022</t>
  </si>
  <si>
    <t>2023-2025</t>
  </si>
  <si>
    <t>Xã Thượng Quan, huyện Ngân Sơn</t>
  </si>
  <si>
    <t>Xây dựng cơ sở hạ tầng để bố trí, ổn định dân cư tại chỗ các thôn Pác Đa, Cốc Lùng, Pù Pjoót thuộc xã Thượng Quan, huyện Ngân Sơn, tỉnh Bắc Kạn, bao gồm các hạng mục chính như: Đường giao thông, hệ thống cấp nước sinh hoạt, hệ thống thủy lợi, nhà văn hóa thôn</t>
  </si>
  <si>
    <t>2084/QĐ-UBND ngày 27/10/2022</t>
  </si>
  <si>
    <t>Xã Đôn Phong, huyện Bạch Thông</t>
  </si>
  <si>
    <t>Xây dựng các công trình hạ tầng để phục vụ ổn định dân cư tại chỗ các thôn Lủng Lầu và thôn Nặm Tốc, xã Đôn Phong, huyện Bạch Thông, bao gồm các hạng mục: Đường giao thông, hệ thống cấp nước sinh hoạt và các công trình cần thiết khác (nếu có)</t>
  </si>
  <si>
    <t>Dự kiến thời gian thực hiện</t>
  </si>
  <si>
    <t>Địa điểm thực hiện</t>
  </si>
  <si>
    <t>Quy mô đầu tư được phê duyệt hoặc dự kiến</t>
  </si>
  <si>
    <t>TỈNH ĐIỀU HÀNH</t>
  </si>
  <si>
    <t>2236/QĐ-UBND ngày 30/11/2023</t>
  </si>
  <si>
    <t>Xây dựng cơ sở hạ tầng để bố trí, ổn định dân cư tại chỗ các thôn Nà Chảo, Nà Tậu, Phiêng Luông, Trung Hòa thuộc xã Công Bằng, huyện Pác Nặm, tỉnh Bắc Kạn, bao gồm các hạng mục chính như: Đường giao thông, hệ thống cấp nước sinh hoạt, hệ thống thủy lợi,...</t>
  </si>
  <si>
    <r>
      <t>Cấp nước sinh hoạt tập trung vùng đồng bào dân tộc thiểu số và miền núi tỉnh Bắc Kạn năm 2024-2025</t>
    </r>
    <r>
      <rPr>
        <b/>
        <sz val="14"/>
        <color rgb="FF000000"/>
        <rFont val="Times New Roman"/>
        <family val="1"/>
      </rPr>
      <t xml:space="preserve"> </t>
    </r>
  </si>
  <si>
    <t>2024-2025</t>
  </si>
  <si>
    <t>Số Quyết định đầu tư</t>
  </si>
  <si>
    <t>Điều chỉnh giảm</t>
  </si>
  <si>
    <t>Điều chỉnh tăng</t>
  </si>
  <si>
    <t>Kế hoạch đầu tư công trung hạn giai đoạn 2021-2025 sau điều chỉnh</t>
  </si>
  <si>
    <t>B</t>
  </si>
  <si>
    <t xml:space="preserve"> DỰ ÁN 4 - ĐẦU TƯ CƠ SỞ HẠ TẦNG THIẾT YẾU, PHỤC VỤ SẢN XUẤT, ĐỜI SỐNG VÙNG ĐỒNG BÀO DTTS&amp;MN </t>
  </si>
  <si>
    <t>Nội dung số 01: Đầu tư cơ sở hạ tầng thiết yếu cùng đồng bào dân tộc thiểu số và miền núi; ưu tiên đối với các xã ĐBKK, thôn ĐBKK</t>
  </si>
  <si>
    <t>Huyện Chợ Mới</t>
  </si>
  <si>
    <t>Huyện Chợ Đồn</t>
  </si>
  <si>
    <t>Huyện Ngân Sơn</t>
  </si>
  <si>
    <t>Huyện Bạch Thông</t>
  </si>
  <si>
    <t>Huyện Na Rì</t>
  </si>
  <si>
    <t>Huyện Pác Nặm</t>
  </si>
  <si>
    <t>Huyện Ba Bể</t>
  </si>
  <si>
    <t>Thành phố Bắc Kạn</t>
  </si>
  <si>
    <t>DỰ ÁN 10: TRUYỀN THÔNG, TUYÊN TRUYỀN, VẬN ĐỘNG TRONG VÙNG ĐỒNG BÀO DÂN TỘC THIỂU SỐ, KIỂM TRA GIÁM SÁT ĐÁNH GIÁ VIỆC TỔ CHỨC THỰC HIỆN CHƯƠNG TRÌNH</t>
  </si>
  <si>
    <t>UBND Huyện Chợ Mới</t>
  </si>
  <si>
    <t>UBND huyện Chợ Đồn</t>
  </si>
  <si>
    <t>UBND huyện Ngân Sơn</t>
  </si>
  <si>
    <t>UBND huyện Bạch Thông</t>
  </si>
  <si>
    <t>UBND huyện Na Rì</t>
  </si>
  <si>
    <t>UBND huyện Pác Nặm</t>
  </si>
  <si>
    <t>UBND huyện Ba Bể</t>
  </si>
  <si>
    <t>UBND thành phố Bắc Kạn</t>
  </si>
  <si>
    <t>DỰ ÁN 1 - GIẢI QUYẾT TÌNH TRẠNG THIẾU ĐẤT Ở, NHÀ Ở, ĐẤT SẢN XUẤT, NƯỚC SINH HOẠT</t>
  </si>
  <si>
    <t>DỰ ÁN 2 - QUY HOẠCH, SẮP XẾP, BỐ TRÍ, ỔN ĐỊNH DÂN CƯ Ở NHỮNG NƠI CẦN THIẾT</t>
  </si>
  <si>
    <t>KH vốn đã giao 2021-2024</t>
  </si>
  <si>
    <t>Ban QLDA ĐTXD CT NN&amp;PTNT</t>
  </si>
  <si>
    <t>Phải điều chỉnh giảm KH năm 2024</t>
  </si>
  <si>
    <t>Phải điều chỉnh giảm KH năm 2023</t>
  </si>
  <si>
    <t>Không phải điều chỉnh KH năm 2023</t>
  </si>
  <si>
    <t>BIỂU ĐIỀU CHỈNH KẾ HOẠCH ĐẦU TƯ CÔNG TRUNG HẠN GIAI ĐOẠN 2021-2025 THỰC HIỆN CÁC CHƯƠNG TRÌNH MỤC TIÊU QUỐC GIA</t>
  </si>
  <si>
    <t>Chủ đầu tư/đơn vị thực hiện</t>
  </si>
  <si>
    <t>Huyện thực hiện thí điểm</t>
  </si>
  <si>
    <t>TỔNG CHƯƠNG TRÌNH MTQG PHÁT TRIỂN KINH TẾ XÃ HỘI VÙNG ĐỒNG BÀO DÂN TỘC THIỂU SỐ VÀ MIỀN NÚI</t>
  </si>
  <si>
    <t>HUYỆN ĐIỀU HÀNH</t>
  </si>
  <si>
    <t>&gt;94569</t>
  </si>
  <si>
    <t>&gt;90066</t>
  </si>
  <si>
    <t>&gt;4503</t>
  </si>
  <si>
    <t>&gt;120748</t>
  </si>
  <si>
    <t>&gt;114998</t>
  </si>
  <si>
    <t>&gt;5750</t>
  </si>
  <si>
    <t>&gt;92936</t>
  </si>
  <si>
    <t>&gt;88510</t>
  </si>
  <si>
    <t>&gt;4426</t>
  </si>
  <si>
    <t>&gt;99142</t>
  </si>
  <si>
    <t>&gt;94421</t>
  </si>
  <si>
    <t>&gt;4721</t>
  </si>
  <si>
    <t>&gt;154894</t>
  </si>
  <si>
    <t>&gt;147518</t>
  </si>
  <si>
    <t>&gt;7376</t>
  </si>
  <si>
    <t>&gt;101338</t>
  </si>
  <si>
    <t>&gt;96512</t>
  </si>
  <si>
    <t>&gt;4826</t>
  </si>
  <si>
    <t>&gt;122293</t>
  </si>
  <si>
    <t>&gt;116469</t>
  </si>
  <si>
    <t>&gt;5824</t>
  </si>
  <si>
    <t>&gt;1505</t>
  </si>
  <si>
    <t>&gt;1433</t>
  </si>
  <si>
    <t>&gt;72</t>
  </si>
  <si>
    <t>(Kèm theo Tờ trình số     /TTr-UBND ngày    /4/2024 của UBND tỉnh Bắc Kạn)</t>
  </si>
  <si>
    <t>Kế hoạch đầu tư công trung hạn 2021-2025</t>
  </si>
  <si>
    <t>Kế hoạch vốn chưa giải ngân hết trong năm 2023 đã được chuyển nguồn sang năm 2024</t>
  </si>
  <si>
    <t>KH năm 2022</t>
  </si>
  <si>
    <t xml:space="preserve">KH năm 2023 </t>
  </si>
  <si>
    <t>Tổng kế hoạch vốn điều chỉnh</t>
  </si>
  <si>
    <t>Kế hoạch vốn chưa giải ngân hết trong năm 2023 đã được chuyển nguồn sang năm 2024 sau điều chỉnh</t>
  </si>
  <si>
    <t>Đơn vị thực hiện</t>
  </si>
  <si>
    <t>Kế hoạch vốn điều chỉnh</t>
  </si>
  <si>
    <t>Kế hoạch vốn giao 2022-2024</t>
  </si>
  <si>
    <t>KH năm 2024</t>
  </si>
  <si>
    <t>Giảm (-)</t>
  </si>
  <si>
    <t>Tăng (+)</t>
  </si>
  <si>
    <t>(Kèm theo Nghị quyết số          /NQ-HĐND ngày        tháng 5 năm 2024 của Hội đồng nhân dân tỉnh Bắc Kạn)</t>
  </si>
  <si>
    <t>BIỂU ĐIỀU CHỈNH KẾ HOẠCH ĐẦU TƯ CÔNG CHƯA GIẢI NGÂN HẾT TRONG NĂM 2023 ĐÃ ĐƯỢC CHUYỂN NGUỒN SANG NĂM 2024 THỰC HIỆN CHƯƠNG TRÌNH 
MỤC TIÊU QUỐC GIA PHÁT TRIỂN KINH TẾ - XÃ HỘI VÙNG ĐỒNG BÀO DÂN TỘC THIỂU SỐ VÀ MIỀN NÚI</t>
  </si>
  <si>
    <t>Tổng mức đầu tư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</si>
</sst>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164" formatCode="#,##0.0"/>
  </numFmts>
  <fonts count="14" x14ac:knownFonts="1">
    <font>
      <sz val="11"/>
      <color theme="1"/>
      <name val="Calibri"/>
      <family val="2"/>
      <scheme val="minor"/>
    </font>
    <font>
      <sz val="14"/>
      <color theme="1"/>
      <name val="Times New Roman"/>
      <family val="1"/>
    </font>
    <font>
      <i/>
      <sz val="14"/>
      <color theme="1"/>
      <name val="Times New Roman"/>
      <family val="1"/>
    </font>
    <font>
      <b/>
      <sz val="14"/>
      <color theme="1"/>
      <name val="Times New Roman"/>
      <family val="1"/>
    </font>
    <font>
      <b/>
      <i/>
      <sz val="14"/>
      <color theme="1"/>
      <name val="Times New Roman"/>
      <family val="1"/>
    </font>
    <font>
      <sz val="11"/>
      <color theme="1"/>
      <name val="Calibri"/>
      <family val="2"/>
      <scheme val="minor"/>
    </font>
    <font>
      <sz val="12"/>
      <name val="Times New Roman"/>
      <family val="1"/>
    </font>
    <font>
      <sz val="12"/>
      <color theme="1"/>
      <name val="Times New Roman"/>
      <family val="2"/>
      <charset val="163"/>
    </font>
    <font>
      <b/>
      <sz val="14"/>
      <name val="Times New Roman"/>
      <family val="1"/>
    </font>
    <font>
      <b/>
      <i/>
      <sz val="14"/>
      <name val="Times New Roman"/>
      <family val="1"/>
    </font>
    <font>
      <sz val="14"/>
      <color rgb="FF000000"/>
      <name val="Times New Roman"/>
      <family val="1"/>
    </font>
    <font>
      <b/>
      <sz val="14"/>
      <color rgb="FF000000"/>
      <name val="Times New Roman"/>
      <family val="1"/>
    </font>
    <font>
      <i/>
      <sz val="14"/>
      <color rgb="FF000000"/>
      <name val="Times New Roman"/>
      <family val="1"/>
    </font>
    <font>
      <sz val="14"/>
      <name val="Times New Roman"/>
      <family val="1"/>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1" fontId="5" fillId="0" borderId="0" applyFont="0" applyFill="0" applyBorder="0" applyAlignment="0" applyProtection="0"/>
    <xf numFmtId="0" fontId="6" fillId="0" borderId="0"/>
    <xf numFmtId="0" fontId="7" fillId="0" borderId="0"/>
  </cellStyleXfs>
  <cellXfs count="110">
    <xf numFmtId="0" fontId="0" fillId="0" borderId="0" xfId="0"/>
    <xf numFmtId="0" fontId="1" fillId="0" borderId="0" xfId="0" applyFont="1" applyAlignment="1">
      <alignment wrapText="1"/>
    </xf>
    <xf numFmtId="0" fontId="1" fillId="0" borderId="0" xfId="0" applyFont="1" applyAlignment="1">
      <alignment horizontal="center" vertical="center" wrapText="1"/>
    </xf>
    <xf numFmtId="0" fontId="3" fillId="0" borderId="0" xfId="0" applyFont="1" applyAlignment="1">
      <alignment vertical="center" wrapText="1"/>
    </xf>
    <xf numFmtId="0" fontId="1" fillId="0" borderId="0" xfId="0" applyFont="1" applyAlignment="1">
      <alignment vertical="center" wrapText="1"/>
    </xf>
    <xf numFmtId="0" fontId="4" fillId="0" borderId="0" xfId="0" applyFont="1" applyAlignment="1">
      <alignment vertical="center" wrapText="1"/>
    </xf>
    <xf numFmtId="3" fontId="8" fillId="0" borderId="1" xfId="0" applyNumberFormat="1" applyFont="1" applyFill="1" applyBorder="1" applyAlignment="1">
      <alignment horizontal="center" vertical="center" wrapText="1"/>
    </xf>
    <xf numFmtId="3" fontId="8" fillId="0" borderId="1" xfId="0" applyNumberFormat="1" applyFont="1" applyFill="1" applyBorder="1" applyAlignment="1">
      <alignment vertical="center" wrapText="1"/>
    </xf>
    <xf numFmtId="3" fontId="13" fillId="0" borderId="1" xfId="0" applyNumberFormat="1" applyFont="1" applyFill="1" applyBorder="1" applyAlignment="1">
      <alignment horizontal="center" vertical="center" wrapText="1"/>
    </xf>
    <xf numFmtId="0" fontId="13" fillId="0" borderId="1" xfId="2"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3" fontId="9" fillId="0" borderId="1" xfId="0" applyNumberFormat="1" applyFont="1" applyFill="1" applyBorder="1" applyAlignment="1">
      <alignment vertical="center" wrapText="1"/>
    </xf>
    <xf numFmtId="3" fontId="13" fillId="0" borderId="1" xfId="0" applyNumberFormat="1" applyFont="1" applyFill="1" applyBorder="1" applyAlignment="1">
      <alignment vertical="center" wrapText="1"/>
    </xf>
    <xf numFmtId="0" fontId="1" fillId="0" borderId="0" xfId="0" applyFont="1" applyFill="1" applyAlignment="1">
      <alignment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1" fillId="0" borderId="7"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41"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8" fillId="0" borderId="1" xfId="2" applyFont="1" applyFill="1" applyBorder="1" applyAlignment="1">
      <alignment vertical="center" wrapText="1"/>
    </xf>
    <xf numFmtId="41" fontId="3" fillId="0" borderId="1" xfId="0" applyNumberFormat="1" applyFont="1" applyFill="1" applyBorder="1" applyAlignment="1">
      <alignment vertical="center" wrapText="1"/>
    </xf>
    <xf numFmtId="0" fontId="1" fillId="0" borderId="1" xfId="0" applyFont="1" applyFill="1" applyBorder="1" applyAlignment="1">
      <alignment vertical="center" wrapText="1"/>
    </xf>
    <xf numFmtId="0" fontId="4" fillId="0" borderId="0" xfId="0" applyFont="1" applyFill="1" applyAlignment="1">
      <alignment vertical="center" wrapText="1"/>
    </xf>
    <xf numFmtId="0" fontId="4" fillId="0" borderId="1" xfId="0" quotePrefix="1" applyFont="1" applyFill="1" applyBorder="1" applyAlignment="1">
      <alignment horizontal="center" vertical="center" wrapText="1"/>
    </xf>
    <xf numFmtId="0" fontId="9" fillId="0" borderId="1" xfId="2" applyFont="1" applyFill="1" applyBorder="1" applyAlignment="1">
      <alignment vertical="center" wrapText="1"/>
    </xf>
    <xf numFmtId="41" fontId="4" fillId="0" borderId="1" xfId="1" applyFont="1" applyFill="1" applyBorder="1" applyAlignment="1">
      <alignment vertical="center" wrapText="1"/>
    </xf>
    <xf numFmtId="0" fontId="4" fillId="0" borderId="1" xfId="0" applyFont="1" applyFill="1" applyBorder="1" applyAlignment="1">
      <alignment vertical="center" wrapText="1"/>
    </xf>
    <xf numFmtId="0" fontId="2" fillId="0" borderId="0" xfId="0" applyFont="1" applyFill="1" applyAlignment="1">
      <alignment vertical="center" wrapText="1"/>
    </xf>
    <xf numFmtId="0" fontId="1" fillId="0" borderId="1" xfId="0" quotePrefix="1" applyFont="1" applyFill="1" applyBorder="1" applyAlignment="1">
      <alignment horizontal="center" vertical="center" wrapText="1"/>
    </xf>
    <xf numFmtId="3" fontId="10" fillId="0" borderId="1" xfId="3" applyNumberFormat="1" applyFont="1" applyFill="1" applyBorder="1" applyAlignment="1">
      <alignment vertical="center" wrapText="1"/>
    </xf>
    <xf numFmtId="3" fontId="10" fillId="0" borderId="1" xfId="3" applyNumberFormat="1" applyFont="1" applyFill="1" applyBorder="1" applyAlignment="1">
      <alignment horizontal="center" vertical="center" wrapText="1"/>
    </xf>
    <xf numFmtId="3" fontId="12" fillId="0" borderId="1" xfId="3" applyNumberFormat="1" applyFont="1" applyFill="1" applyBorder="1" applyAlignment="1">
      <alignment vertical="center" wrapText="1"/>
    </xf>
    <xf numFmtId="41" fontId="1" fillId="0" borderId="1" xfId="1" applyFont="1" applyFill="1" applyBorder="1" applyAlignment="1">
      <alignment horizontal="right" vertical="center" wrapText="1"/>
    </xf>
    <xf numFmtId="0" fontId="1" fillId="0" borderId="1" xfId="0" applyFont="1" applyFill="1" applyBorder="1" applyAlignment="1">
      <alignment horizontal="center" vertical="center" wrapText="1"/>
    </xf>
    <xf numFmtId="0" fontId="3" fillId="0" borderId="1" xfId="0" quotePrefix="1" applyFont="1" applyFill="1" applyBorder="1" applyAlignment="1">
      <alignment horizontal="center" vertical="center" wrapText="1"/>
    </xf>
    <xf numFmtId="3" fontId="11" fillId="0" borderId="1" xfId="3" applyNumberFormat="1" applyFont="1" applyFill="1" applyBorder="1" applyAlignment="1">
      <alignment horizontal="left" vertical="center" wrapText="1"/>
    </xf>
    <xf numFmtId="41" fontId="3" fillId="0" borderId="1" xfId="1" applyFont="1" applyFill="1" applyBorder="1" applyAlignment="1">
      <alignment horizontal="right" vertical="center" wrapText="1"/>
    </xf>
    <xf numFmtId="0" fontId="3" fillId="0" borderId="1" xfId="0" applyFont="1" applyFill="1" applyBorder="1" applyAlignment="1">
      <alignment horizontal="right" vertical="center" wrapText="1"/>
    </xf>
    <xf numFmtId="0" fontId="1" fillId="0" borderId="1" xfId="0" applyFont="1" applyFill="1" applyBorder="1" applyAlignment="1">
      <alignment horizontal="right" vertical="center" wrapText="1"/>
    </xf>
    <xf numFmtId="0" fontId="1" fillId="0" borderId="1" xfId="0" applyFont="1" applyFill="1" applyBorder="1" applyAlignment="1">
      <alignment wrapText="1"/>
    </xf>
    <xf numFmtId="0" fontId="1" fillId="0" borderId="1" xfId="0" applyFont="1" applyFill="1" applyBorder="1" applyAlignment="1">
      <alignment horizontal="center" wrapText="1"/>
    </xf>
    <xf numFmtId="3" fontId="1" fillId="0" borderId="0" xfId="0" applyNumberFormat="1" applyFont="1" applyFill="1" applyAlignment="1">
      <alignment wrapText="1"/>
    </xf>
    <xf numFmtId="0" fontId="3" fillId="0" borderId="7" xfId="0" applyFont="1" applyFill="1" applyBorder="1" applyAlignment="1">
      <alignment horizontal="center" vertical="center" wrapText="1"/>
    </xf>
    <xf numFmtId="41" fontId="3" fillId="0" borderId="7"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3" fillId="0" borderId="0" xfId="0" applyFont="1" applyFill="1" applyAlignment="1">
      <alignment vertical="center" wrapText="1"/>
    </xf>
    <xf numFmtId="41" fontId="1" fillId="0" borderId="0" xfId="0" applyNumberFormat="1" applyFont="1" applyFill="1" applyAlignment="1">
      <alignment vertical="center" wrapText="1"/>
    </xf>
    <xf numFmtId="164" fontId="13" fillId="0" borderId="1" xfId="0" applyNumberFormat="1" applyFont="1" applyFill="1" applyBorder="1" applyAlignment="1">
      <alignment horizontal="right" vertical="center" wrapText="1"/>
    </xf>
    <xf numFmtId="3" fontId="13" fillId="0" borderId="1" xfId="0" applyNumberFormat="1" applyFont="1" applyFill="1" applyBorder="1" applyAlignment="1">
      <alignment horizontal="right" vertical="center" wrapText="1"/>
    </xf>
    <xf numFmtId="41" fontId="4" fillId="0" borderId="1" xfId="1" applyFont="1" applyFill="1" applyBorder="1" applyAlignment="1">
      <alignment horizontal="center" vertical="center" wrapText="1"/>
    </xf>
    <xf numFmtId="41" fontId="1" fillId="0" borderId="1" xfId="1" applyFont="1" applyFill="1" applyBorder="1" applyAlignment="1">
      <alignment horizontal="center" vertical="center" wrapText="1"/>
    </xf>
    <xf numFmtId="41" fontId="3" fillId="0" borderId="1" xfId="1"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0" xfId="0" applyFont="1" applyFill="1" applyAlignment="1">
      <alignment horizontal="center" wrapText="1"/>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2" fillId="0" borderId="0" xfId="0" applyFont="1" applyBorder="1" applyAlignment="1">
      <alignment horizontal="center" wrapText="1"/>
    </xf>
    <xf numFmtId="3" fontId="3"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4" fillId="0" borderId="1" xfId="0" applyNumberFormat="1" applyFont="1" applyBorder="1" applyAlignment="1">
      <alignment vertical="center" wrapText="1"/>
    </xf>
    <xf numFmtId="3" fontId="1" fillId="0" borderId="1" xfId="0" applyNumberFormat="1" applyFont="1" applyBorder="1" applyAlignment="1">
      <alignment vertical="center" wrapText="1"/>
    </xf>
    <xf numFmtId="3" fontId="1" fillId="0" borderId="1" xfId="0" applyNumberFormat="1" applyFont="1" applyBorder="1" applyAlignment="1">
      <alignment wrapText="1"/>
    </xf>
    <xf numFmtId="3" fontId="3" fillId="0" borderId="1" xfId="0" applyNumberFormat="1" applyFont="1" applyBorder="1" applyAlignment="1">
      <alignment vertical="center" wrapText="1"/>
    </xf>
    <xf numFmtId="3" fontId="3" fillId="0" borderId="1" xfId="0" applyNumberFormat="1" applyFont="1" applyBorder="1" applyAlignment="1">
      <alignment horizontal="right" vertical="center" wrapText="1"/>
    </xf>
    <xf numFmtId="3" fontId="4" fillId="0" borderId="1" xfId="0" applyNumberFormat="1" applyFont="1" applyBorder="1" applyAlignment="1">
      <alignment horizontal="right" vertical="center" wrapText="1"/>
    </xf>
    <xf numFmtId="3" fontId="1" fillId="0" borderId="1" xfId="0" applyNumberFormat="1" applyFont="1" applyBorder="1" applyAlignment="1">
      <alignment horizontal="right" vertical="center" wrapText="1"/>
    </xf>
    <xf numFmtId="0" fontId="3" fillId="0" borderId="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Alignment="1">
      <alignment horizontal="center" wrapText="1"/>
    </xf>
    <xf numFmtId="3" fontId="4" fillId="0" borderId="1" xfId="0" applyNumberFormat="1" applyFont="1" applyBorder="1" applyAlignment="1">
      <alignment horizontal="center" vertical="center" wrapText="1"/>
    </xf>
    <xf numFmtId="3" fontId="1" fillId="0" borderId="0" xfId="0" applyNumberFormat="1" applyFont="1" applyAlignment="1">
      <alignment wrapText="1"/>
    </xf>
    <xf numFmtId="0" fontId="2" fillId="0" borderId="2" xfId="0" applyFont="1" applyFill="1" applyBorder="1" applyAlignment="1">
      <alignment horizontal="right" wrapText="1"/>
    </xf>
    <xf numFmtId="0" fontId="2" fillId="0" borderId="0" xfId="0" applyFont="1" applyFill="1" applyBorder="1" applyAlignment="1">
      <alignment horizontal="right"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0" xfId="0" applyFont="1" applyFill="1" applyAlignment="1">
      <alignment horizontal="center" wrapText="1"/>
    </xf>
    <xf numFmtId="0" fontId="3" fillId="0" borderId="0" xfId="0" applyFont="1" applyFill="1" applyAlignment="1">
      <alignment horizontal="center" vertical="center" wrapText="1"/>
    </xf>
    <xf numFmtId="0" fontId="2" fillId="0" borderId="0" xfId="0" applyFont="1" applyFill="1" applyAlignment="1">
      <alignment horizontal="center" wrapText="1"/>
    </xf>
    <xf numFmtId="3" fontId="8" fillId="0" borderId="1" xfId="0" applyNumberFormat="1"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2" fillId="0" borderId="0" xfId="0" applyFont="1" applyBorder="1" applyAlignment="1">
      <alignment horizont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2" xfId="0" applyFont="1" applyBorder="1" applyAlignment="1">
      <alignment horizontal="right" wrapText="1"/>
    </xf>
  </cellXfs>
  <cellStyles count="4">
    <cellStyle name="Bình thường 2" xfId="2" xr:uid="{00000000-0005-0000-0000-000000000000}"/>
    <cellStyle name="Comma [0]" xfId="1" builtinId="6"/>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48"/>
  <sheetViews>
    <sheetView zoomScale="55" zoomScaleNormal="55" workbookViewId="0">
      <pane xSplit="2" ySplit="8" topLeftCell="C30" activePane="bottomRight" state="frozen"/>
      <selection pane="topRight" activeCell="C1" sqref="C1"/>
      <selection pane="bottomLeft" activeCell="A8" sqref="A8"/>
      <selection pane="bottomRight" activeCell="W31" sqref="W31:X35"/>
    </sheetView>
  </sheetViews>
  <sheetFormatPr defaultColWidth="8.85546875" defaultRowHeight="18.75" x14ac:dyDescent="0.3"/>
  <cols>
    <col min="1" max="1" width="8.85546875" style="14"/>
    <col min="2" max="2" width="35.28515625" style="13" customWidth="1"/>
    <col min="3" max="3" width="17" style="13" customWidth="1"/>
    <col min="4" max="5" width="30.42578125" style="13" hidden="1" customWidth="1"/>
    <col min="6" max="6" width="18.7109375" style="13" customWidth="1"/>
    <col min="7" max="8" width="9.85546875" style="13" customWidth="1"/>
    <col min="9" max="9" width="15.7109375" style="13" customWidth="1"/>
    <col min="10" max="10" width="16" style="13" customWidth="1"/>
    <col min="11" max="11" width="12.140625" style="13" customWidth="1"/>
    <col min="12" max="12" width="14.7109375" style="13" customWidth="1"/>
    <col min="13" max="13" width="13.7109375" style="13" customWidth="1"/>
    <col min="14" max="14" width="12.5703125" style="13" customWidth="1"/>
    <col min="15" max="15" width="15.28515625" style="13" customWidth="1"/>
    <col min="16" max="16" width="13.5703125" style="13" customWidth="1"/>
    <col min="17" max="17" width="13.28515625" style="13" customWidth="1"/>
    <col min="18" max="18" width="15.28515625" style="13" customWidth="1"/>
    <col min="19" max="19" width="12.5703125" style="13" customWidth="1"/>
    <col min="20" max="20" width="13.28515625" style="13" customWidth="1"/>
    <col min="21" max="21" width="13.140625" style="13" customWidth="1"/>
    <col min="22" max="24" width="14.7109375" style="13" customWidth="1"/>
    <col min="25" max="25" width="13.5703125" style="13" customWidth="1"/>
    <col min="26" max="26" width="11.28515625" style="13" customWidth="1"/>
    <col min="27" max="27" width="13.85546875" style="13" customWidth="1"/>
    <col min="28" max="28" width="28.7109375" style="55" customWidth="1"/>
    <col min="29" max="29" width="20.7109375" style="13" customWidth="1"/>
    <col min="30" max="16384" width="8.85546875" style="13"/>
  </cols>
  <sheetData>
    <row r="1" spans="1:30" x14ac:dyDescent="0.3">
      <c r="A1" s="88" t="s">
        <v>12</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row>
    <row r="2" spans="1:30" ht="42.6" customHeight="1" x14ac:dyDescent="0.3">
      <c r="A2" s="89" t="s">
        <v>74</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row>
    <row r="3" spans="1:30" x14ac:dyDescent="0.3">
      <c r="A3" s="90" t="s">
        <v>103</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row>
    <row r="4" spans="1:30" x14ac:dyDescent="0.3">
      <c r="L4" s="79" t="s">
        <v>0</v>
      </c>
      <c r="M4" s="80"/>
      <c r="N4" s="80"/>
      <c r="O4" s="80"/>
      <c r="P4" s="80"/>
      <c r="Q4" s="80"/>
      <c r="R4" s="80"/>
      <c r="S4" s="80"/>
      <c r="T4" s="80"/>
      <c r="U4" s="80"/>
      <c r="V4" s="80"/>
      <c r="W4" s="80"/>
      <c r="X4" s="80"/>
      <c r="Y4" s="80"/>
      <c r="Z4" s="80"/>
      <c r="AA4" s="80"/>
      <c r="AB4" s="80"/>
      <c r="AC4" s="80"/>
    </row>
    <row r="5" spans="1:30" s="47" customFormat="1" ht="70.900000000000006" customHeight="1" x14ac:dyDescent="0.25">
      <c r="A5" s="85" t="s">
        <v>1</v>
      </c>
      <c r="B5" s="85" t="s">
        <v>2</v>
      </c>
      <c r="C5" s="91" t="s">
        <v>35</v>
      </c>
      <c r="D5" s="91" t="s">
        <v>36</v>
      </c>
      <c r="E5" s="91" t="s">
        <v>37</v>
      </c>
      <c r="F5" s="81" t="s">
        <v>4</v>
      </c>
      <c r="G5" s="81"/>
      <c r="H5" s="81"/>
      <c r="I5" s="81"/>
      <c r="J5" s="82" t="s">
        <v>9</v>
      </c>
      <c r="K5" s="83"/>
      <c r="L5" s="84"/>
      <c r="M5" s="82" t="s">
        <v>13</v>
      </c>
      <c r="N5" s="83"/>
      <c r="O5" s="84"/>
      <c r="P5" s="82" t="s">
        <v>69</v>
      </c>
      <c r="Q5" s="83"/>
      <c r="R5" s="84"/>
      <c r="S5" s="82" t="s">
        <v>17</v>
      </c>
      <c r="T5" s="83"/>
      <c r="U5" s="83"/>
      <c r="V5" s="84"/>
      <c r="W5" s="56"/>
      <c r="X5" s="56"/>
      <c r="Y5" s="82" t="s">
        <v>46</v>
      </c>
      <c r="Z5" s="83"/>
      <c r="AA5" s="84"/>
      <c r="AB5" s="85" t="s">
        <v>75</v>
      </c>
      <c r="AC5" s="85" t="s">
        <v>14</v>
      </c>
    </row>
    <row r="6" spans="1:30" s="20" customFormat="1" ht="25.9" customHeight="1" x14ac:dyDescent="0.25">
      <c r="A6" s="86"/>
      <c r="B6" s="86"/>
      <c r="C6" s="91"/>
      <c r="D6" s="91"/>
      <c r="E6" s="91"/>
      <c r="F6" s="85" t="s">
        <v>43</v>
      </c>
      <c r="G6" s="81" t="s">
        <v>3</v>
      </c>
      <c r="H6" s="81" t="s">
        <v>5</v>
      </c>
      <c r="I6" s="81"/>
      <c r="J6" s="85" t="s">
        <v>8</v>
      </c>
      <c r="K6" s="82" t="s">
        <v>5</v>
      </c>
      <c r="L6" s="84"/>
      <c r="M6" s="85" t="s">
        <v>8</v>
      </c>
      <c r="N6" s="82" t="s">
        <v>5</v>
      </c>
      <c r="O6" s="84"/>
      <c r="P6" s="85" t="s">
        <v>8</v>
      </c>
      <c r="Q6" s="82" t="s">
        <v>5</v>
      </c>
      <c r="R6" s="84"/>
      <c r="S6" s="82" t="s">
        <v>44</v>
      </c>
      <c r="T6" s="84"/>
      <c r="U6" s="82" t="s">
        <v>45</v>
      </c>
      <c r="V6" s="84"/>
      <c r="W6" s="69"/>
      <c r="X6" s="69"/>
      <c r="Y6" s="85" t="s">
        <v>8</v>
      </c>
      <c r="Z6" s="82" t="s">
        <v>5</v>
      </c>
      <c r="AA6" s="84"/>
      <c r="AB6" s="86"/>
      <c r="AC6" s="86"/>
    </row>
    <row r="7" spans="1:30" s="20" customFormat="1" ht="18" customHeight="1" x14ac:dyDescent="0.25">
      <c r="A7" s="86"/>
      <c r="B7" s="86"/>
      <c r="C7" s="91"/>
      <c r="D7" s="91"/>
      <c r="E7" s="91"/>
      <c r="F7" s="86"/>
      <c r="G7" s="81"/>
      <c r="H7" s="81" t="s">
        <v>6</v>
      </c>
      <c r="I7" s="81" t="s">
        <v>7</v>
      </c>
      <c r="J7" s="86"/>
      <c r="K7" s="85" t="s">
        <v>6</v>
      </c>
      <c r="L7" s="85" t="s">
        <v>7</v>
      </c>
      <c r="M7" s="86"/>
      <c r="N7" s="85" t="s">
        <v>6</v>
      </c>
      <c r="O7" s="85" t="s">
        <v>7</v>
      </c>
      <c r="P7" s="86"/>
      <c r="Q7" s="85" t="s">
        <v>6</v>
      </c>
      <c r="R7" s="85" t="s">
        <v>7</v>
      </c>
      <c r="S7" s="85" t="s">
        <v>6</v>
      </c>
      <c r="T7" s="85" t="s">
        <v>7</v>
      </c>
      <c r="U7" s="85" t="s">
        <v>6</v>
      </c>
      <c r="V7" s="85" t="s">
        <v>7</v>
      </c>
      <c r="W7" s="57"/>
      <c r="X7" s="57"/>
      <c r="Y7" s="86"/>
      <c r="Z7" s="85" t="s">
        <v>6</v>
      </c>
      <c r="AA7" s="85" t="s">
        <v>7</v>
      </c>
      <c r="AB7" s="86"/>
      <c r="AC7" s="86"/>
    </row>
    <row r="8" spans="1:30" s="47" customFormat="1" ht="108.6" customHeight="1" x14ac:dyDescent="0.25">
      <c r="A8" s="87"/>
      <c r="B8" s="87"/>
      <c r="C8" s="91"/>
      <c r="D8" s="91"/>
      <c r="E8" s="91"/>
      <c r="F8" s="87"/>
      <c r="G8" s="81"/>
      <c r="H8" s="81"/>
      <c r="I8" s="81"/>
      <c r="J8" s="87"/>
      <c r="K8" s="87"/>
      <c r="L8" s="87"/>
      <c r="M8" s="87"/>
      <c r="N8" s="87"/>
      <c r="O8" s="87"/>
      <c r="P8" s="87"/>
      <c r="Q8" s="87"/>
      <c r="R8" s="87"/>
      <c r="S8" s="87"/>
      <c r="T8" s="87"/>
      <c r="U8" s="87"/>
      <c r="V8" s="87"/>
      <c r="W8" s="58"/>
      <c r="X8" s="58"/>
      <c r="Y8" s="87"/>
      <c r="Z8" s="87"/>
      <c r="AA8" s="87"/>
      <c r="AB8" s="87"/>
      <c r="AC8" s="87"/>
    </row>
    <row r="9" spans="1:30" s="15" customFormat="1" ht="31.15" customHeight="1" x14ac:dyDescent="0.25">
      <c r="A9" s="16">
        <v>1</v>
      </c>
      <c r="B9" s="16">
        <v>2</v>
      </c>
      <c r="C9" s="16">
        <v>3</v>
      </c>
      <c r="D9" s="16"/>
      <c r="E9" s="16"/>
      <c r="F9" s="16">
        <v>4</v>
      </c>
      <c r="G9" s="16">
        <v>5</v>
      </c>
      <c r="H9" s="16">
        <v>6</v>
      </c>
      <c r="I9" s="16">
        <v>7</v>
      </c>
      <c r="J9" s="16">
        <v>8</v>
      </c>
      <c r="K9" s="16">
        <v>9</v>
      </c>
      <c r="L9" s="16">
        <v>10</v>
      </c>
      <c r="M9" s="16">
        <v>11</v>
      </c>
      <c r="N9" s="16">
        <v>12</v>
      </c>
      <c r="O9" s="16">
        <v>13</v>
      </c>
      <c r="P9" s="16">
        <v>14</v>
      </c>
      <c r="Q9" s="16">
        <v>15</v>
      </c>
      <c r="R9" s="16">
        <v>16</v>
      </c>
      <c r="S9" s="16">
        <v>14</v>
      </c>
      <c r="T9" s="16">
        <v>15</v>
      </c>
      <c r="U9" s="16">
        <v>16</v>
      </c>
      <c r="V9" s="16">
        <v>17</v>
      </c>
      <c r="W9" s="16"/>
      <c r="X9" s="16"/>
      <c r="Y9" s="16">
        <v>18</v>
      </c>
      <c r="Z9" s="16">
        <v>19</v>
      </c>
      <c r="AA9" s="16">
        <v>20</v>
      </c>
      <c r="AB9" s="16">
        <v>21</v>
      </c>
      <c r="AC9" s="16">
        <v>22</v>
      </c>
    </row>
    <row r="10" spans="1:30" s="15" customFormat="1" ht="102.6" customHeight="1" x14ac:dyDescent="0.25">
      <c r="A10" s="16"/>
      <c r="B10" s="44" t="s">
        <v>77</v>
      </c>
      <c r="C10" s="16"/>
      <c r="D10" s="16"/>
      <c r="E10" s="16"/>
      <c r="F10" s="16"/>
      <c r="G10" s="16"/>
      <c r="H10" s="16"/>
      <c r="I10" s="16"/>
      <c r="J10" s="45">
        <f>J11+J19</f>
        <v>914948</v>
      </c>
      <c r="K10" s="45">
        <f t="shared" ref="K10:AA10" si="0">K11+K19</f>
        <v>871670</v>
      </c>
      <c r="L10" s="45">
        <f t="shared" si="0"/>
        <v>43278</v>
      </c>
      <c r="M10" s="45"/>
      <c r="N10" s="45"/>
      <c r="O10" s="45"/>
      <c r="P10" s="45">
        <f t="shared" si="0"/>
        <v>540360</v>
      </c>
      <c r="Q10" s="45">
        <f t="shared" si="0"/>
        <v>512509</v>
      </c>
      <c r="R10" s="45">
        <f t="shared" si="0"/>
        <v>27851</v>
      </c>
      <c r="S10" s="45">
        <f t="shared" si="0"/>
        <v>36209</v>
      </c>
      <c r="T10" s="45">
        <f t="shared" si="0"/>
        <v>1534</v>
      </c>
      <c r="U10" s="45">
        <f t="shared" si="0"/>
        <v>36209</v>
      </c>
      <c r="V10" s="45">
        <f t="shared" si="0"/>
        <v>1534</v>
      </c>
      <c r="W10" s="45"/>
      <c r="X10" s="45"/>
      <c r="Y10" s="45">
        <f t="shared" si="0"/>
        <v>914948</v>
      </c>
      <c r="Z10" s="45">
        <f t="shared" si="0"/>
        <v>871670</v>
      </c>
      <c r="AA10" s="45">
        <f t="shared" si="0"/>
        <v>43278</v>
      </c>
      <c r="AB10" s="16"/>
      <c r="AC10" s="16"/>
    </row>
    <row r="11" spans="1:30" s="20" customFormat="1" ht="39" customHeight="1" x14ac:dyDescent="0.25">
      <c r="A11" s="17" t="s">
        <v>15</v>
      </c>
      <c r="B11" s="7" t="s">
        <v>38</v>
      </c>
      <c r="C11" s="18"/>
      <c r="D11" s="18"/>
      <c r="E11" s="18"/>
      <c r="F11" s="18"/>
      <c r="G11" s="19">
        <f t="shared" ref="G11:O11" si="1">G12+G15</f>
        <v>78543</v>
      </c>
      <c r="H11" s="19">
        <f t="shared" si="1"/>
        <v>74905</v>
      </c>
      <c r="I11" s="19">
        <f t="shared" si="1"/>
        <v>3638</v>
      </c>
      <c r="J11" s="19">
        <f t="shared" si="1"/>
        <v>83483</v>
      </c>
      <c r="K11" s="19">
        <f t="shared" si="1"/>
        <v>79800</v>
      </c>
      <c r="L11" s="19">
        <f t="shared" si="1"/>
        <v>3683</v>
      </c>
      <c r="M11" s="19">
        <f t="shared" si="1"/>
        <v>68543</v>
      </c>
      <c r="N11" s="19">
        <f t="shared" si="1"/>
        <v>65355</v>
      </c>
      <c r="O11" s="19">
        <f t="shared" si="1"/>
        <v>3188</v>
      </c>
      <c r="P11" s="19"/>
      <c r="Q11" s="19"/>
      <c r="R11" s="19"/>
      <c r="S11" s="19">
        <f>S12+S15</f>
        <v>14445</v>
      </c>
      <c r="T11" s="19">
        <f>T12+T15</f>
        <v>495</v>
      </c>
      <c r="U11" s="19">
        <f t="shared" ref="U11:V11" si="2">U12+U15</f>
        <v>14445</v>
      </c>
      <c r="V11" s="19">
        <f t="shared" si="2"/>
        <v>495</v>
      </c>
      <c r="W11" s="19"/>
      <c r="X11" s="19"/>
      <c r="Y11" s="19">
        <f>Y12+Y15</f>
        <v>83483</v>
      </c>
      <c r="Z11" s="19">
        <f>Z12+Z15</f>
        <v>79800</v>
      </c>
      <c r="AA11" s="19">
        <f>AA12+AA15</f>
        <v>3683</v>
      </c>
      <c r="AB11" s="19"/>
      <c r="AC11" s="17"/>
    </row>
    <row r="12" spans="1:30" s="24" customFormat="1" ht="93" customHeight="1" x14ac:dyDescent="0.25">
      <c r="A12" s="17" t="s">
        <v>10</v>
      </c>
      <c r="B12" s="7" t="s">
        <v>67</v>
      </c>
      <c r="C12" s="21"/>
      <c r="D12" s="21"/>
      <c r="E12" s="21"/>
      <c r="F12" s="21"/>
      <c r="G12" s="22">
        <f>G13</f>
        <v>0</v>
      </c>
      <c r="H12" s="22">
        <f t="shared" ref="H12:AA13" si="3">H13</f>
        <v>0</v>
      </c>
      <c r="I12" s="22">
        <f t="shared" si="3"/>
        <v>0</v>
      </c>
      <c r="J12" s="22">
        <f t="shared" si="3"/>
        <v>0</v>
      </c>
      <c r="K12" s="22">
        <f t="shared" si="3"/>
        <v>0</v>
      </c>
      <c r="L12" s="22">
        <f t="shared" si="3"/>
        <v>0</v>
      </c>
      <c r="M12" s="22">
        <f t="shared" si="3"/>
        <v>0</v>
      </c>
      <c r="N12" s="22">
        <f t="shared" si="3"/>
        <v>0</v>
      </c>
      <c r="O12" s="22">
        <f t="shared" si="3"/>
        <v>0</v>
      </c>
      <c r="P12" s="22"/>
      <c r="Q12" s="22"/>
      <c r="R12" s="22"/>
      <c r="S12" s="22">
        <f t="shared" si="3"/>
        <v>0</v>
      </c>
      <c r="T12" s="22">
        <f t="shared" si="3"/>
        <v>0</v>
      </c>
      <c r="U12" s="22">
        <f t="shared" si="3"/>
        <v>14445</v>
      </c>
      <c r="V12" s="22">
        <f t="shared" si="3"/>
        <v>495</v>
      </c>
      <c r="W12" s="22"/>
      <c r="X12" s="22"/>
      <c r="Y12" s="22">
        <f t="shared" si="3"/>
        <v>14940</v>
      </c>
      <c r="Z12" s="22">
        <f t="shared" si="3"/>
        <v>14445</v>
      </c>
      <c r="AA12" s="22">
        <f t="shared" si="3"/>
        <v>495</v>
      </c>
      <c r="AB12" s="19"/>
      <c r="AC12" s="23"/>
    </row>
    <row r="13" spans="1:30" s="29" customFormat="1" ht="49.15" customHeight="1" x14ac:dyDescent="0.25">
      <c r="A13" s="25"/>
      <c r="B13" s="26" t="s">
        <v>22</v>
      </c>
      <c r="C13" s="26"/>
      <c r="D13" s="26"/>
      <c r="E13" s="26"/>
      <c r="F13" s="26"/>
      <c r="G13" s="27">
        <f>G14</f>
        <v>0</v>
      </c>
      <c r="H13" s="27">
        <f t="shared" si="3"/>
        <v>0</v>
      </c>
      <c r="I13" s="27">
        <f t="shared" si="3"/>
        <v>0</v>
      </c>
      <c r="J13" s="27">
        <f t="shared" si="3"/>
        <v>0</v>
      </c>
      <c r="K13" s="27">
        <f t="shared" si="3"/>
        <v>0</v>
      </c>
      <c r="L13" s="27">
        <f t="shared" si="3"/>
        <v>0</v>
      </c>
      <c r="M13" s="27">
        <f t="shared" si="3"/>
        <v>0</v>
      </c>
      <c r="N13" s="27">
        <f t="shared" si="3"/>
        <v>0</v>
      </c>
      <c r="O13" s="27">
        <f t="shared" si="3"/>
        <v>0</v>
      </c>
      <c r="P13" s="27"/>
      <c r="Q13" s="27"/>
      <c r="R13" s="27"/>
      <c r="S13" s="27">
        <f t="shared" si="3"/>
        <v>0</v>
      </c>
      <c r="T13" s="27">
        <f t="shared" si="3"/>
        <v>0</v>
      </c>
      <c r="U13" s="27">
        <f t="shared" si="3"/>
        <v>14445</v>
      </c>
      <c r="V13" s="27">
        <f t="shared" si="3"/>
        <v>495</v>
      </c>
      <c r="W13" s="27"/>
      <c r="X13" s="27"/>
      <c r="Y13" s="27">
        <f t="shared" si="3"/>
        <v>14940</v>
      </c>
      <c r="Z13" s="27">
        <f t="shared" si="3"/>
        <v>14445</v>
      </c>
      <c r="AA13" s="27">
        <f t="shared" si="3"/>
        <v>495</v>
      </c>
      <c r="AB13" s="51"/>
      <c r="AC13" s="28"/>
    </row>
    <row r="14" spans="1:30" ht="96.6" customHeight="1" x14ac:dyDescent="0.3">
      <c r="A14" s="30">
        <v>1</v>
      </c>
      <c r="B14" s="31" t="s">
        <v>41</v>
      </c>
      <c r="C14" s="32" t="s">
        <v>42</v>
      </c>
      <c r="D14" s="33"/>
      <c r="E14" s="33"/>
      <c r="F14" s="33"/>
      <c r="G14" s="34">
        <v>0</v>
      </c>
      <c r="H14" s="34">
        <v>0</v>
      </c>
      <c r="I14" s="34">
        <v>0</v>
      </c>
      <c r="J14" s="34">
        <v>0</v>
      </c>
      <c r="K14" s="34">
        <v>0</v>
      </c>
      <c r="L14" s="34">
        <v>0</v>
      </c>
      <c r="M14" s="34">
        <v>0</v>
      </c>
      <c r="N14" s="34">
        <v>0</v>
      </c>
      <c r="O14" s="34">
        <v>0</v>
      </c>
      <c r="P14" s="34"/>
      <c r="Q14" s="34"/>
      <c r="R14" s="34"/>
      <c r="S14" s="34">
        <f>K14-N14</f>
        <v>0</v>
      </c>
      <c r="T14" s="34">
        <f>L14-O14</f>
        <v>0</v>
      </c>
      <c r="U14" s="34">
        <v>14445</v>
      </c>
      <c r="V14" s="34">
        <v>495</v>
      </c>
      <c r="W14" s="34"/>
      <c r="X14" s="34"/>
      <c r="Y14" s="34">
        <f>Z14+AA14</f>
        <v>14940</v>
      </c>
      <c r="Z14" s="34">
        <f>K14-S14+U14</f>
        <v>14445</v>
      </c>
      <c r="AA14" s="34">
        <f>L14-T14+V14</f>
        <v>495</v>
      </c>
      <c r="AB14" s="52" t="s">
        <v>70</v>
      </c>
      <c r="AC14" s="35"/>
    </row>
    <row r="15" spans="1:30" s="15" customFormat="1" ht="109.15" customHeight="1" x14ac:dyDescent="0.25">
      <c r="A15" s="36" t="s">
        <v>16</v>
      </c>
      <c r="B15" s="7" t="s">
        <v>68</v>
      </c>
      <c r="C15" s="37"/>
      <c r="D15" s="37"/>
      <c r="E15" s="37"/>
      <c r="F15" s="37"/>
      <c r="G15" s="38">
        <f>SUM(G16:G18)</f>
        <v>78543</v>
      </c>
      <c r="H15" s="38">
        <f t="shared" ref="H15:AA15" si="4">SUM(H16:H18)</f>
        <v>74905</v>
      </c>
      <c r="I15" s="38">
        <f t="shared" si="4"/>
        <v>3638</v>
      </c>
      <c r="J15" s="38">
        <f t="shared" si="4"/>
        <v>83483</v>
      </c>
      <c r="K15" s="38">
        <f t="shared" si="4"/>
        <v>79800</v>
      </c>
      <c r="L15" s="38">
        <f t="shared" si="4"/>
        <v>3683</v>
      </c>
      <c r="M15" s="38">
        <f t="shared" si="4"/>
        <v>68543</v>
      </c>
      <c r="N15" s="38">
        <f t="shared" si="4"/>
        <v>65355</v>
      </c>
      <c r="O15" s="38">
        <f t="shared" si="4"/>
        <v>3188</v>
      </c>
      <c r="P15" s="38">
        <f t="shared" ref="P15" si="5">SUM(P16:P18)</f>
        <v>72100</v>
      </c>
      <c r="Q15" s="38">
        <f t="shared" ref="Q15" si="6">SUM(Q16:Q18)</f>
        <v>68965</v>
      </c>
      <c r="R15" s="38">
        <f t="shared" ref="R15" si="7">SUM(R16:R18)</f>
        <v>3135</v>
      </c>
      <c r="S15" s="38">
        <f t="shared" si="4"/>
        <v>14445</v>
      </c>
      <c r="T15" s="38">
        <f t="shared" si="4"/>
        <v>495</v>
      </c>
      <c r="U15" s="38">
        <f t="shared" si="4"/>
        <v>0</v>
      </c>
      <c r="V15" s="38">
        <f t="shared" si="4"/>
        <v>0</v>
      </c>
      <c r="W15" s="38"/>
      <c r="X15" s="38"/>
      <c r="Y15" s="38">
        <f t="shared" si="4"/>
        <v>68543</v>
      </c>
      <c r="Z15" s="38">
        <f t="shared" si="4"/>
        <v>65355</v>
      </c>
      <c r="AA15" s="38">
        <f t="shared" si="4"/>
        <v>3188</v>
      </c>
      <c r="AB15" s="53"/>
      <c r="AC15" s="39"/>
    </row>
    <row r="16" spans="1:30" s="15" customFormat="1" ht="115.9" customHeight="1" x14ac:dyDescent="0.25">
      <c r="A16" s="35">
        <v>1</v>
      </c>
      <c r="B16" s="31" t="s">
        <v>23</v>
      </c>
      <c r="C16" s="8" t="s">
        <v>26</v>
      </c>
      <c r="D16" s="8" t="s">
        <v>27</v>
      </c>
      <c r="E16" s="8" t="s">
        <v>40</v>
      </c>
      <c r="F16" s="9" t="s">
        <v>28</v>
      </c>
      <c r="G16" s="34">
        <f t="shared" ref="G16:G17" si="8">H16+I16</f>
        <v>16000</v>
      </c>
      <c r="H16" s="34">
        <v>15200</v>
      </c>
      <c r="I16" s="34">
        <v>800</v>
      </c>
      <c r="J16" s="34">
        <f t="shared" ref="J16:J17" si="9">K16+L16</f>
        <v>16000</v>
      </c>
      <c r="K16" s="34">
        <v>15200</v>
      </c>
      <c r="L16" s="34">
        <v>800</v>
      </c>
      <c r="M16" s="34">
        <f t="shared" ref="M16" si="10">N16+O16</f>
        <v>10000</v>
      </c>
      <c r="N16" s="34">
        <v>9500</v>
      </c>
      <c r="O16" s="34">
        <v>500</v>
      </c>
      <c r="P16" s="34">
        <f t="shared" ref="P16:P18" si="11">Q16+R16</f>
        <v>16000</v>
      </c>
      <c r="Q16" s="34">
        <f>6058+9142</f>
        <v>15200</v>
      </c>
      <c r="R16" s="34">
        <f>500+300</f>
        <v>800</v>
      </c>
      <c r="S16" s="34">
        <f t="shared" ref="S16:T18" si="12">K16-N16</f>
        <v>5700</v>
      </c>
      <c r="T16" s="34">
        <f t="shared" si="12"/>
        <v>300</v>
      </c>
      <c r="U16" s="34"/>
      <c r="V16" s="34"/>
      <c r="W16" s="34"/>
      <c r="X16" s="34"/>
      <c r="Y16" s="34">
        <f t="shared" ref="Y16:Y18" si="13">Z16+AA16</f>
        <v>10000</v>
      </c>
      <c r="Z16" s="34">
        <f t="shared" ref="Z16:AA18" si="14">K16-S16+U16</f>
        <v>9500</v>
      </c>
      <c r="AA16" s="34">
        <f t="shared" si="14"/>
        <v>500</v>
      </c>
      <c r="AB16" s="52" t="s">
        <v>70</v>
      </c>
      <c r="AC16" s="35" t="s">
        <v>71</v>
      </c>
      <c r="AD16" s="48"/>
    </row>
    <row r="17" spans="1:30" s="15" customFormat="1" ht="112.15" customHeight="1" x14ac:dyDescent="0.25">
      <c r="A17" s="35">
        <v>2</v>
      </c>
      <c r="B17" s="31" t="s">
        <v>24</v>
      </c>
      <c r="C17" s="8" t="s">
        <v>26</v>
      </c>
      <c r="D17" s="8" t="s">
        <v>30</v>
      </c>
      <c r="E17" s="8" t="s">
        <v>31</v>
      </c>
      <c r="F17" s="9" t="s">
        <v>32</v>
      </c>
      <c r="G17" s="34">
        <f t="shared" si="8"/>
        <v>50000</v>
      </c>
      <c r="H17" s="34">
        <v>47665</v>
      </c>
      <c r="I17" s="34">
        <v>2335</v>
      </c>
      <c r="J17" s="34">
        <f t="shared" si="9"/>
        <v>50000</v>
      </c>
      <c r="K17" s="34">
        <f>H17</f>
        <v>47665</v>
      </c>
      <c r="L17" s="34">
        <f>I17</f>
        <v>2335</v>
      </c>
      <c r="M17" s="34">
        <v>46000</v>
      </c>
      <c r="N17" s="34">
        <f>M17-O17</f>
        <v>43815</v>
      </c>
      <c r="O17" s="34">
        <v>2185</v>
      </c>
      <c r="P17" s="34">
        <f t="shared" si="11"/>
        <v>50000</v>
      </c>
      <c r="Q17" s="34">
        <f>36240+11425</f>
        <v>47665</v>
      </c>
      <c r="R17" s="34">
        <v>2335</v>
      </c>
      <c r="S17" s="34">
        <f t="shared" si="12"/>
        <v>3850</v>
      </c>
      <c r="T17" s="34">
        <f t="shared" si="12"/>
        <v>150</v>
      </c>
      <c r="U17" s="34"/>
      <c r="V17" s="34"/>
      <c r="W17" s="34"/>
      <c r="X17" s="34"/>
      <c r="Y17" s="34">
        <f t="shared" si="13"/>
        <v>46000</v>
      </c>
      <c r="Z17" s="34">
        <f t="shared" si="14"/>
        <v>43815</v>
      </c>
      <c r="AA17" s="34">
        <f t="shared" si="14"/>
        <v>2185</v>
      </c>
      <c r="AB17" s="52" t="s">
        <v>70</v>
      </c>
      <c r="AC17" s="35" t="s">
        <v>71</v>
      </c>
      <c r="AD17" s="48"/>
    </row>
    <row r="18" spans="1:30" s="24" customFormat="1" ht="142.15" customHeight="1" x14ac:dyDescent="0.25">
      <c r="A18" s="35">
        <v>3</v>
      </c>
      <c r="B18" s="31" t="s">
        <v>25</v>
      </c>
      <c r="C18" s="8" t="s">
        <v>29</v>
      </c>
      <c r="D18" s="8" t="s">
        <v>33</v>
      </c>
      <c r="E18" s="8" t="s">
        <v>34</v>
      </c>
      <c r="F18" s="8" t="s">
        <v>39</v>
      </c>
      <c r="G18" s="34">
        <f>H18+I18</f>
        <v>12543</v>
      </c>
      <c r="H18" s="34">
        <v>12040</v>
      </c>
      <c r="I18" s="34">
        <v>503</v>
      </c>
      <c r="J18" s="34">
        <f>K18+L18</f>
        <v>17483</v>
      </c>
      <c r="K18" s="34">
        <v>16935</v>
      </c>
      <c r="L18" s="34">
        <v>548</v>
      </c>
      <c r="M18" s="34">
        <f>N18+O18</f>
        <v>12543</v>
      </c>
      <c r="N18" s="34">
        <v>12040</v>
      </c>
      <c r="O18" s="34">
        <v>503</v>
      </c>
      <c r="P18" s="34">
        <f t="shared" si="11"/>
        <v>6100</v>
      </c>
      <c r="Q18" s="34">
        <f>5800+300</f>
        <v>6100</v>
      </c>
      <c r="R18" s="34"/>
      <c r="S18" s="34">
        <f t="shared" si="12"/>
        <v>4895</v>
      </c>
      <c r="T18" s="34">
        <f t="shared" si="12"/>
        <v>45</v>
      </c>
      <c r="U18" s="34"/>
      <c r="V18" s="34"/>
      <c r="W18" s="34"/>
      <c r="X18" s="34"/>
      <c r="Y18" s="34">
        <f t="shared" si="13"/>
        <v>12543</v>
      </c>
      <c r="Z18" s="34">
        <f t="shared" si="14"/>
        <v>12040</v>
      </c>
      <c r="AA18" s="34">
        <f t="shared" si="14"/>
        <v>503</v>
      </c>
      <c r="AB18" s="52" t="s">
        <v>70</v>
      </c>
      <c r="AC18" s="40"/>
    </row>
    <row r="19" spans="1:30" s="20" customFormat="1" ht="51" customHeight="1" x14ac:dyDescent="0.25">
      <c r="A19" s="17" t="s">
        <v>47</v>
      </c>
      <c r="B19" s="18" t="s">
        <v>78</v>
      </c>
      <c r="C19" s="17"/>
      <c r="D19" s="17"/>
      <c r="E19" s="17"/>
      <c r="F19" s="17"/>
      <c r="G19" s="17"/>
      <c r="H19" s="17"/>
      <c r="I19" s="17"/>
      <c r="J19" s="46">
        <f>J20+J30</f>
        <v>831465</v>
      </c>
      <c r="K19" s="46">
        <f t="shared" ref="K19:V19" si="15">K20+K30</f>
        <v>791870</v>
      </c>
      <c r="L19" s="46">
        <f t="shared" si="15"/>
        <v>39595</v>
      </c>
      <c r="M19" s="46"/>
      <c r="N19" s="46"/>
      <c r="O19" s="46"/>
      <c r="P19" s="46">
        <f t="shared" si="15"/>
        <v>540360</v>
      </c>
      <c r="Q19" s="46">
        <f t="shared" si="15"/>
        <v>512509</v>
      </c>
      <c r="R19" s="46">
        <f t="shared" si="15"/>
        <v>27851</v>
      </c>
      <c r="S19" s="46">
        <f t="shared" si="15"/>
        <v>21764</v>
      </c>
      <c r="T19" s="46">
        <f t="shared" si="15"/>
        <v>1039</v>
      </c>
      <c r="U19" s="46">
        <f t="shared" si="15"/>
        <v>21764</v>
      </c>
      <c r="V19" s="46">
        <f t="shared" si="15"/>
        <v>1039</v>
      </c>
      <c r="W19" s="46"/>
      <c r="X19" s="46"/>
      <c r="Y19" s="46">
        <f t="shared" ref="Y19" si="16">Y20+Y30</f>
        <v>831465</v>
      </c>
      <c r="Z19" s="46">
        <f t="shared" ref="Z19" si="17">Z20+Z30</f>
        <v>791870</v>
      </c>
      <c r="AA19" s="46">
        <f t="shared" ref="AA19" si="18">AA20+AA30</f>
        <v>39595</v>
      </c>
      <c r="AB19" s="17"/>
      <c r="AC19" s="17"/>
    </row>
    <row r="20" spans="1:30" s="24" customFormat="1" ht="100.9" customHeight="1" x14ac:dyDescent="0.25">
      <c r="A20" s="6" t="s">
        <v>10</v>
      </c>
      <c r="B20" s="7" t="s">
        <v>48</v>
      </c>
      <c r="C20" s="28"/>
      <c r="D20" s="28"/>
      <c r="E20" s="28"/>
      <c r="F20" s="28"/>
      <c r="G20" s="28"/>
      <c r="H20" s="28"/>
      <c r="I20" s="28"/>
      <c r="J20" s="7">
        <f>J21</f>
        <v>787425</v>
      </c>
      <c r="K20" s="7">
        <f t="shared" ref="K20:AA20" si="19">K21</f>
        <v>749927</v>
      </c>
      <c r="L20" s="7">
        <f t="shared" si="19"/>
        <v>37498</v>
      </c>
      <c r="M20" s="7"/>
      <c r="N20" s="7"/>
      <c r="O20" s="7"/>
      <c r="P20" s="7">
        <f t="shared" si="19"/>
        <v>526270</v>
      </c>
      <c r="Q20" s="7">
        <f t="shared" si="19"/>
        <v>499124</v>
      </c>
      <c r="R20" s="7">
        <f t="shared" si="19"/>
        <v>27146</v>
      </c>
      <c r="S20" s="7">
        <f t="shared" si="19"/>
        <v>0</v>
      </c>
      <c r="T20" s="7">
        <f t="shared" si="19"/>
        <v>0</v>
      </c>
      <c r="U20" s="7">
        <f t="shared" si="19"/>
        <v>21764</v>
      </c>
      <c r="V20" s="7">
        <f t="shared" si="19"/>
        <v>1039</v>
      </c>
      <c r="W20" s="7"/>
      <c r="X20" s="7"/>
      <c r="Y20" s="7">
        <f t="shared" si="19"/>
        <v>810228</v>
      </c>
      <c r="Z20" s="7">
        <f t="shared" si="19"/>
        <v>771691</v>
      </c>
      <c r="AA20" s="7">
        <f t="shared" si="19"/>
        <v>38537</v>
      </c>
      <c r="AB20" s="54"/>
      <c r="AC20" s="28"/>
    </row>
    <row r="21" spans="1:30" s="15" customFormat="1" ht="97.5" x14ac:dyDescent="0.25">
      <c r="A21" s="10"/>
      <c r="B21" s="11" t="s">
        <v>49</v>
      </c>
      <c r="C21" s="23"/>
      <c r="D21" s="23"/>
      <c r="E21" s="23"/>
      <c r="F21" s="23"/>
      <c r="G21" s="23"/>
      <c r="H21" s="23"/>
      <c r="I21" s="23"/>
      <c r="J21" s="11">
        <f>SUM(J22:J29)</f>
        <v>787425</v>
      </c>
      <c r="K21" s="11">
        <f>SUM(K22:K29)</f>
        <v>749927</v>
      </c>
      <c r="L21" s="11">
        <f>SUM(L22:L29)</f>
        <v>37498</v>
      </c>
      <c r="M21" s="11"/>
      <c r="N21" s="11"/>
      <c r="O21" s="11"/>
      <c r="P21" s="11">
        <f t="shared" ref="P21:AA21" si="20">SUM(P22:P29)</f>
        <v>526270</v>
      </c>
      <c r="Q21" s="11">
        <f t="shared" si="20"/>
        <v>499124</v>
      </c>
      <c r="R21" s="11">
        <f t="shared" si="20"/>
        <v>27146</v>
      </c>
      <c r="S21" s="11">
        <f t="shared" si="20"/>
        <v>0</v>
      </c>
      <c r="T21" s="11">
        <f t="shared" si="20"/>
        <v>0</v>
      </c>
      <c r="U21" s="11">
        <f t="shared" si="20"/>
        <v>21764</v>
      </c>
      <c r="V21" s="11">
        <f t="shared" si="20"/>
        <v>1039</v>
      </c>
      <c r="W21" s="11"/>
      <c r="X21" s="11"/>
      <c r="Y21" s="11">
        <f t="shared" si="20"/>
        <v>810228</v>
      </c>
      <c r="Z21" s="11">
        <f t="shared" si="20"/>
        <v>771691</v>
      </c>
      <c r="AA21" s="11">
        <f t="shared" si="20"/>
        <v>38537</v>
      </c>
      <c r="AB21" s="35"/>
      <c r="AC21" s="23"/>
    </row>
    <row r="22" spans="1:30" s="15" customFormat="1" x14ac:dyDescent="0.25">
      <c r="A22" s="8">
        <v>1</v>
      </c>
      <c r="B22" s="12" t="s">
        <v>50</v>
      </c>
      <c r="C22" s="23"/>
      <c r="D22" s="23"/>
      <c r="E22" s="23"/>
      <c r="F22" s="23"/>
      <c r="G22" s="23"/>
      <c r="H22" s="23"/>
      <c r="I22" s="23"/>
      <c r="J22" s="12">
        <f t="shared" ref="J22:J29" si="21">K22+L22</f>
        <v>94569</v>
      </c>
      <c r="K22" s="12">
        <v>90066</v>
      </c>
      <c r="L22" s="12">
        <v>4503</v>
      </c>
      <c r="M22" s="49" t="s">
        <v>79</v>
      </c>
      <c r="N22" s="50" t="s">
        <v>80</v>
      </c>
      <c r="O22" s="50" t="s">
        <v>81</v>
      </c>
      <c r="P22" s="12">
        <f t="shared" ref="P22:P37" si="22">Q22+R22</f>
        <v>63145</v>
      </c>
      <c r="Q22" s="12">
        <v>59885</v>
      </c>
      <c r="R22" s="12">
        <v>3260</v>
      </c>
      <c r="S22" s="23"/>
      <c r="T22" s="23"/>
      <c r="U22" s="12">
        <v>3660</v>
      </c>
      <c r="V22" s="12">
        <v>175</v>
      </c>
      <c r="W22" s="12"/>
      <c r="X22" s="12"/>
      <c r="Y22" s="34">
        <f t="shared" ref="Y22:Y29" si="23">Z22+AA22</f>
        <v>98404</v>
      </c>
      <c r="Z22" s="34">
        <f t="shared" ref="Z22:Z29" si="24">K22-S22+U22</f>
        <v>93726</v>
      </c>
      <c r="AA22" s="34">
        <f t="shared" ref="AA22:AA29" si="25">L22-T22+V22</f>
        <v>4678</v>
      </c>
      <c r="AB22" s="8" t="s">
        <v>59</v>
      </c>
      <c r="AC22" s="23"/>
    </row>
    <row r="23" spans="1:30" s="15" customFormat="1" x14ac:dyDescent="0.25">
      <c r="A23" s="8">
        <v>2</v>
      </c>
      <c r="B23" s="12" t="s">
        <v>51</v>
      </c>
      <c r="C23" s="23"/>
      <c r="D23" s="23"/>
      <c r="E23" s="23"/>
      <c r="F23" s="23"/>
      <c r="G23" s="23"/>
      <c r="H23" s="23"/>
      <c r="I23" s="23"/>
      <c r="J23" s="12">
        <f t="shared" si="21"/>
        <v>120748</v>
      </c>
      <c r="K23" s="12">
        <v>114998</v>
      </c>
      <c r="L23" s="12">
        <v>5750</v>
      </c>
      <c r="M23" s="50" t="s">
        <v>82</v>
      </c>
      <c r="N23" s="50" t="s">
        <v>83</v>
      </c>
      <c r="O23" s="50" t="s">
        <v>84</v>
      </c>
      <c r="P23" s="12">
        <f t="shared" si="22"/>
        <v>81124</v>
      </c>
      <c r="Q23" s="12">
        <v>76961</v>
      </c>
      <c r="R23" s="12">
        <v>4163</v>
      </c>
      <c r="S23" s="23"/>
      <c r="T23" s="23"/>
      <c r="U23" s="12">
        <v>4674</v>
      </c>
      <c r="V23" s="12">
        <v>223</v>
      </c>
      <c r="W23" s="12"/>
      <c r="X23" s="12"/>
      <c r="Y23" s="34">
        <f t="shared" si="23"/>
        <v>125645</v>
      </c>
      <c r="Z23" s="34">
        <f t="shared" si="24"/>
        <v>119672</v>
      </c>
      <c r="AA23" s="34">
        <f t="shared" si="25"/>
        <v>5973</v>
      </c>
      <c r="AB23" s="8" t="s">
        <v>60</v>
      </c>
      <c r="AC23" s="23"/>
    </row>
    <row r="24" spans="1:30" s="15" customFormat="1" x14ac:dyDescent="0.25">
      <c r="A24" s="8">
        <v>3</v>
      </c>
      <c r="B24" s="12" t="s">
        <v>52</v>
      </c>
      <c r="C24" s="23"/>
      <c r="D24" s="23"/>
      <c r="E24" s="23"/>
      <c r="F24" s="23"/>
      <c r="G24" s="23"/>
      <c r="H24" s="23"/>
      <c r="I24" s="23"/>
      <c r="J24" s="12">
        <f t="shared" si="21"/>
        <v>92936</v>
      </c>
      <c r="K24" s="12">
        <v>88510</v>
      </c>
      <c r="L24" s="12">
        <v>4426</v>
      </c>
      <c r="M24" s="50" t="s">
        <v>85</v>
      </c>
      <c r="N24" s="50" t="s">
        <v>86</v>
      </c>
      <c r="O24" s="50" t="s">
        <v>87</v>
      </c>
      <c r="P24" s="12">
        <f t="shared" si="22"/>
        <v>62054</v>
      </c>
      <c r="Q24" s="12">
        <v>58850</v>
      </c>
      <c r="R24" s="12">
        <v>3204</v>
      </c>
      <c r="S24" s="23"/>
      <c r="T24" s="23"/>
      <c r="U24" s="12">
        <v>3597</v>
      </c>
      <c r="V24" s="12">
        <v>172</v>
      </c>
      <c r="W24" s="12"/>
      <c r="X24" s="12"/>
      <c r="Y24" s="34">
        <f t="shared" si="23"/>
        <v>96705</v>
      </c>
      <c r="Z24" s="34">
        <f t="shared" si="24"/>
        <v>92107</v>
      </c>
      <c r="AA24" s="34">
        <f t="shared" si="25"/>
        <v>4598</v>
      </c>
      <c r="AB24" s="8" t="s">
        <v>61</v>
      </c>
      <c r="AC24" s="23"/>
    </row>
    <row r="25" spans="1:30" s="15" customFormat="1" ht="37.5" x14ac:dyDescent="0.25">
      <c r="A25" s="8">
        <v>4</v>
      </c>
      <c r="B25" s="12" t="s">
        <v>53</v>
      </c>
      <c r="C25" s="23"/>
      <c r="D25" s="23"/>
      <c r="E25" s="23"/>
      <c r="F25" s="23"/>
      <c r="G25" s="23"/>
      <c r="H25" s="23"/>
      <c r="I25" s="23"/>
      <c r="J25" s="12">
        <f t="shared" si="21"/>
        <v>99142</v>
      </c>
      <c r="K25" s="12">
        <v>94421</v>
      </c>
      <c r="L25" s="12">
        <v>4721</v>
      </c>
      <c r="M25" s="50" t="s">
        <v>88</v>
      </c>
      <c r="N25" s="50" t="s">
        <v>89</v>
      </c>
      <c r="O25" s="50" t="s">
        <v>90</v>
      </c>
      <c r="P25" s="12">
        <f t="shared" si="22"/>
        <v>66198</v>
      </c>
      <c r="Q25" s="12">
        <v>62780</v>
      </c>
      <c r="R25" s="12">
        <v>3418</v>
      </c>
      <c r="S25" s="23"/>
      <c r="T25" s="23"/>
      <c r="U25" s="12">
        <v>3837</v>
      </c>
      <c r="V25" s="12">
        <v>183</v>
      </c>
      <c r="W25" s="12"/>
      <c r="X25" s="12"/>
      <c r="Y25" s="34">
        <f t="shared" si="23"/>
        <v>103162</v>
      </c>
      <c r="Z25" s="34">
        <f t="shared" si="24"/>
        <v>98258</v>
      </c>
      <c r="AA25" s="34">
        <f t="shared" si="25"/>
        <v>4904</v>
      </c>
      <c r="AB25" s="8" t="s">
        <v>62</v>
      </c>
      <c r="AC25" s="23"/>
    </row>
    <row r="26" spans="1:30" s="15" customFormat="1" x14ac:dyDescent="0.25">
      <c r="A26" s="8">
        <v>5</v>
      </c>
      <c r="B26" s="12" t="s">
        <v>54</v>
      </c>
      <c r="C26" s="23"/>
      <c r="D26" s="23"/>
      <c r="E26" s="23"/>
      <c r="F26" s="23"/>
      <c r="G26" s="23"/>
      <c r="H26" s="23"/>
      <c r="I26" s="23"/>
      <c r="J26" s="12">
        <f t="shared" si="21"/>
        <v>154894</v>
      </c>
      <c r="K26" s="12">
        <v>147518</v>
      </c>
      <c r="L26" s="12">
        <v>7376</v>
      </c>
      <c r="M26" s="50" t="s">
        <v>91</v>
      </c>
      <c r="N26" s="50" t="s">
        <v>92</v>
      </c>
      <c r="O26" s="50" t="s">
        <v>93</v>
      </c>
      <c r="P26" s="12">
        <f t="shared" si="22"/>
        <v>103424</v>
      </c>
      <c r="Q26" s="12">
        <v>98084</v>
      </c>
      <c r="R26" s="12">
        <v>5340</v>
      </c>
      <c r="S26" s="23"/>
      <c r="T26" s="23"/>
      <c r="U26" s="12">
        <v>5996</v>
      </c>
      <c r="V26" s="12">
        <v>286</v>
      </c>
      <c r="W26" s="12"/>
      <c r="X26" s="12"/>
      <c r="Y26" s="34">
        <f t="shared" si="23"/>
        <v>161176</v>
      </c>
      <c r="Z26" s="34">
        <f t="shared" si="24"/>
        <v>153514</v>
      </c>
      <c r="AA26" s="34">
        <f t="shared" si="25"/>
        <v>7662</v>
      </c>
      <c r="AB26" s="8" t="s">
        <v>63</v>
      </c>
      <c r="AC26" s="23"/>
    </row>
    <row r="27" spans="1:30" s="24" customFormat="1" ht="37.5" x14ac:dyDescent="0.3">
      <c r="A27" s="8">
        <v>6</v>
      </c>
      <c r="B27" s="12" t="s">
        <v>55</v>
      </c>
      <c r="C27" s="28"/>
      <c r="D27" s="28"/>
      <c r="E27" s="28"/>
      <c r="F27" s="28"/>
      <c r="G27" s="28"/>
      <c r="H27" s="28"/>
      <c r="I27" s="28"/>
      <c r="J27" s="12">
        <f t="shared" si="21"/>
        <v>101338</v>
      </c>
      <c r="K27" s="12">
        <v>96512</v>
      </c>
      <c r="L27" s="12">
        <v>4826</v>
      </c>
      <c r="M27" s="50" t="s">
        <v>94</v>
      </c>
      <c r="N27" s="50" t="s">
        <v>95</v>
      </c>
      <c r="O27" s="50" t="s">
        <v>96</v>
      </c>
      <c r="P27" s="12">
        <f t="shared" si="22"/>
        <v>67664</v>
      </c>
      <c r="Q27" s="12">
        <v>64171</v>
      </c>
      <c r="R27" s="12">
        <v>3493</v>
      </c>
      <c r="S27" s="28"/>
      <c r="T27" s="28"/>
      <c r="U27" s="28"/>
      <c r="V27" s="28"/>
      <c r="W27" s="28"/>
      <c r="X27" s="28"/>
      <c r="Y27" s="34">
        <f t="shared" si="23"/>
        <v>101338</v>
      </c>
      <c r="Z27" s="34">
        <f t="shared" si="24"/>
        <v>96512</v>
      </c>
      <c r="AA27" s="34">
        <f t="shared" si="25"/>
        <v>4826</v>
      </c>
      <c r="AB27" s="8" t="s">
        <v>64</v>
      </c>
      <c r="AC27" s="42" t="s">
        <v>76</v>
      </c>
    </row>
    <row r="28" spans="1:30" s="15" customFormat="1" ht="37.5" x14ac:dyDescent="0.3">
      <c r="A28" s="8">
        <v>7</v>
      </c>
      <c r="B28" s="12" t="s">
        <v>56</v>
      </c>
      <c r="C28" s="23"/>
      <c r="D28" s="23"/>
      <c r="E28" s="23"/>
      <c r="F28" s="23"/>
      <c r="G28" s="23"/>
      <c r="H28" s="23"/>
      <c r="I28" s="23"/>
      <c r="J28" s="12">
        <f t="shared" si="21"/>
        <v>122293</v>
      </c>
      <c r="K28" s="12">
        <v>116469</v>
      </c>
      <c r="L28" s="12">
        <v>5824</v>
      </c>
      <c r="M28" s="50" t="s">
        <v>97</v>
      </c>
      <c r="N28" s="50" t="s">
        <v>98</v>
      </c>
      <c r="O28" s="50" t="s">
        <v>99</v>
      </c>
      <c r="P28" s="12">
        <f t="shared" si="22"/>
        <v>81656</v>
      </c>
      <c r="Q28" s="12">
        <v>77440</v>
      </c>
      <c r="R28" s="12">
        <v>4216</v>
      </c>
      <c r="S28" s="23"/>
      <c r="T28" s="23"/>
      <c r="U28" s="23"/>
      <c r="V28" s="23"/>
      <c r="W28" s="23"/>
      <c r="X28" s="23"/>
      <c r="Y28" s="34">
        <f t="shared" si="23"/>
        <v>122293</v>
      </c>
      <c r="Z28" s="34">
        <f t="shared" si="24"/>
        <v>116469</v>
      </c>
      <c r="AA28" s="34">
        <f t="shared" si="25"/>
        <v>5824</v>
      </c>
      <c r="AB28" s="8" t="s">
        <v>65</v>
      </c>
      <c r="AC28" s="42" t="s">
        <v>76</v>
      </c>
    </row>
    <row r="29" spans="1:30" s="15" customFormat="1" ht="37.9" customHeight="1" x14ac:dyDescent="0.25">
      <c r="A29" s="8">
        <v>8</v>
      </c>
      <c r="B29" s="12" t="s">
        <v>57</v>
      </c>
      <c r="C29" s="23"/>
      <c r="D29" s="23"/>
      <c r="E29" s="23"/>
      <c r="F29" s="23"/>
      <c r="G29" s="23"/>
      <c r="H29" s="23"/>
      <c r="I29" s="23"/>
      <c r="J29" s="12">
        <f t="shared" si="21"/>
        <v>1505</v>
      </c>
      <c r="K29" s="12">
        <v>1433</v>
      </c>
      <c r="L29" s="12">
        <v>72</v>
      </c>
      <c r="M29" s="50" t="s">
        <v>100</v>
      </c>
      <c r="N29" s="50" t="s">
        <v>101</v>
      </c>
      <c r="O29" s="50" t="s">
        <v>102</v>
      </c>
      <c r="P29" s="12">
        <f t="shared" si="22"/>
        <v>1005</v>
      </c>
      <c r="Q29" s="12">
        <v>953</v>
      </c>
      <c r="R29" s="12">
        <v>52</v>
      </c>
      <c r="S29" s="23"/>
      <c r="T29" s="23"/>
      <c r="U29" s="23"/>
      <c r="V29" s="23"/>
      <c r="W29" s="23"/>
      <c r="X29" s="23"/>
      <c r="Y29" s="34">
        <f t="shared" si="23"/>
        <v>1505</v>
      </c>
      <c r="Z29" s="34">
        <f t="shared" si="24"/>
        <v>1433</v>
      </c>
      <c r="AA29" s="34">
        <f t="shared" si="25"/>
        <v>72</v>
      </c>
      <c r="AB29" s="8" t="s">
        <v>66</v>
      </c>
      <c r="AC29" s="23"/>
    </row>
    <row r="30" spans="1:30" ht="169.15" customHeight="1" x14ac:dyDescent="0.3">
      <c r="A30" s="6" t="s">
        <v>16</v>
      </c>
      <c r="B30" s="7" t="s">
        <v>58</v>
      </c>
      <c r="C30" s="41"/>
      <c r="D30" s="41"/>
      <c r="E30" s="41"/>
      <c r="F30" s="41"/>
      <c r="G30" s="41"/>
      <c r="H30" s="41"/>
      <c r="I30" s="41"/>
      <c r="J30" s="7">
        <f t="shared" ref="J30:AA30" si="26">SUM(J31:J37)</f>
        <v>44040</v>
      </c>
      <c r="K30" s="7">
        <f t="shared" si="26"/>
        <v>41943</v>
      </c>
      <c r="L30" s="7">
        <f t="shared" si="26"/>
        <v>2097</v>
      </c>
      <c r="M30" s="7">
        <f t="shared" si="26"/>
        <v>10626</v>
      </c>
      <c r="N30" s="7">
        <f t="shared" si="26"/>
        <v>10057</v>
      </c>
      <c r="O30" s="7">
        <f t="shared" si="26"/>
        <v>569</v>
      </c>
      <c r="P30" s="7">
        <f t="shared" si="26"/>
        <v>14090</v>
      </c>
      <c r="Q30" s="7">
        <f t="shared" si="26"/>
        <v>13385</v>
      </c>
      <c r="R30" s="7">
        <f t="shared" si="26"/>
        <v>705</v>
      </c>
      <c r="S30" s="7">
        <f t="shared" si="26"/>
        <v>21764</v>
      </c>
      <c r="T30" s="7">
        <f t="shared" si="26"/>
        <v>1039</v>
      </c>
      <c r="U30" s="7">
        <f t="shared" si="26"/>
        <v>0</v>
      </c>
      <c r="V30" s="7">
        <f t="shared" si="26"/>
        <v>0</v>
      </c>
      <c r="W30" s="7"/>
      <c r="X30" s="7"/>
      <c r="Y30" s="7">
        <f t="shared" si="26"/>
        <v>21237</v>
      </c>
      <c r="Z30" s="7">
        <f t="shared" si="26"/>
        <v>20179</v>
      </c>
      <c r="AA30" s="7">
        <f t="shared" si="26"/>
        <v>1058</v>
      </c>
      <c r="AB30" s="6"/>
      <c r="AC30" s="41"/>
    </row>
    <row r="31" spans="1:30" ht="56.25" x14ac:dyDescent="0.3">
      <c r="A31" s="8">
        <v>1</v>
      </c>
      <c r="B31" s="12" t="s">
        <v>50</v>
      </c>
      <c r="C31" s="41"/>
      <c r="D31" s="41"/>
      <c r="E31" s="41"/>
      <c r="F31" s="41"/>
      <c r="G31" s="41"/>
      <c r="H31" s="41"/>
      <c r="I31" s="41"/>
      <c r="J31" s="12">
        <f>K31+L31</f>
        <v>5357</v>
      </c>
      <c r="K31" s="12">
        <v>5102</v>
      </c>
      <c r="L31" s="12">
        <v>255</v>
      </c>
      <c r="M31" s="12">
        <f t="shared" ref="M31" si="27">N31+O31</f>
        <v>1713</v>
      </c>
      <c r="N31" s="12">
        <v>1627</v>
      </c>
      <c r="O31" s="12">
        <v>86</v>
      </c>
      <c r="P31" s="12">
        <f t="shared" si="22"/>
        <v>1713</v>
      </c>
      <c r="Q31" s="12">
        <v>1627</v>
      </c>
      <c r="R31" s="12">
        <v>86</v>
      </c>
      <c r="S31" s="12">
        <f t="shared" ref="S31:S35" si="28">K31-N31</f>
        <v>3475</v>
      </c>
      <c r="T31" s="12">
        <f t="shared" ref="T31:T35" si="29">L31-O31</f>
        <v>169</v>
      </c>
      <c r="U31" s="12"/>
      <c r="V31" s="12"/>
      <c r="W31" s="12">
        <f>N31-Q31</f>
        <v>0</v>
      </c>
      <c r="X31" s="12">
        <f>O31-R31</f>
        <v>0</v>
      </c>
      <c r="Y31" s="34">
        <f t="shared" ref="Y31:Y37" si="30">Z31+AA31</f>
        <v>1713</v>
      </c>
      <c r="Z31" s="34">
        <f t="shared" ref="Z31:Z37" si="31">K31-S31+U31</f>
        <v>1627</v>
      </c>
      <c r="AA31" s="34">
        <f t="shared" ref="AA31:AA37" si="32">L31-T31+V31</f>
        <v>86</v>
      </c>
      <c r="AB31" s="8" t="s">
        <v>59</v>
      </c>
      <c r="AC31" s="42" t="s">
        <v>73</v>
      </c>
    </row>
    <row r="32" spans="1:30" ht="56.25" x14ac:dyDescent="0.3">
      <c r="A32" s="8">
        <v>2</v>
      </c>
      <c r="B32" s="12" t="s">
        <v>51</v>
      </c>
      <c r="C32" s="41"/>
      <c r="D32" s="41"/>
      <c r="E32" s="41"/>
      <c r="F32" s="41"/>
      <c r="G32" s="41"/>
      <c r="H32" s="41"/>
      <c r="I32" s="41"/>
      <c r="J32" s="12">
        <f t="shared" ref="J32:J37" si="33">K32+L32</f>
        <v>5423</v>
      </c>
      <c r="K32" s="12">
        <v>5165</v>
      </c>
      <c r="L32" s="12">
        <v>258</v>
      </c>
      <c r="M32" s="12">
        <f t="shared" ref="M32:M35" si="34">N32+O32</f>
        <v>2000</v>
      </c>
      <c r="N32" s="12">
        <v>1900</v>
      </c>
      <c r="O32" s="12">
        <v>100</v>
      </c>
      <c r="P32" s="12">
        <f t="shared" si="22"/>
        <v>1735</v>
      </c>
      <c r="Q32" s="12">
        <v>1648</v>
      </c>
      <c r="R32" s="12">
        <v>87</v>
      </c>
      <c r="S32" s="12">
        <f t="shared" si="28"/>
        <v>3265</v>
      </c>
      <c r="T32" s="12">
        <f t="shared" si="29"/>
        <v>158</v>
      </c>
      <c r="U32" s="12"/>
      <c r="V32" s="12"/>
      <c r="W32" s="12">
        <f t="shared" ref="W32:W34" si="35">N32-Q32</f>
        <v>252</v>
      </c>
      <c r="X32" s="12">
        <f t="shared" ref="X32:X34" si="36">O32-R32</f>
        <v>13</v>
      </c>
      <c r="Y32" s="34">
        <f t="shared" si="30"/>
        <v>2000</v>
      </c>
      <c r="Z32" s="34">
        <f t="shared" si="31"/>
        <v>1900</v>
      </c>
      <c r="AA32" s="34">
        <f t="shared" si="32"/>
        <v>100</v>
      </c>
      <c r="AB32" s="8" t="s">
        <v>60</v>
      </c>
      <c r="AC32" s="42" t="s">
        <v>73</v>
      </c>
    </row>
    <row r="33" spans="1:29" ht="56.25" x14ac:dyDescent="0.3">
      <c r="A33" s="8">
        <v>3</v>
      </c>
      <c r="B33" s="12" t="s">
        <v>52</v>
      </c>
      <c r="C33" s="41"/>
      <c r="D33" s="41"/>
      <c r="E33" s="41"/>
      <c r="F33" s="41"/>
      <c r="G33" s="41"/>
      <c r="H33" s="41"/>
      <c r="I33" s="41"/>
      <c r="J33" s="12">
        <f t="shared" si="33"/>
        <v>5927</v>
      </c>
      <c r="K33" s="12">
        <v>5645</v>
      </c>
      <c r="L33" s="12">
        <v>282</v>
      </c>
      <c r="M33" s="12">
        <f t="shared" si="34"/>
        <v>900</v>
      </c>
      <c r="N33" s="12">
        <v>838</v>
      </c>
      <c r="O33" s="12">
        <v>62</v>
      </c>
      <c r="P33" s="12">
        <f t="shared" si="22"/>
        <v>1896</v>
      </c>
      <c r="Q33" s="12">
        <v>1801</v>
      </c>
      <c r="R33" s="12">
        <v>95</v>
      </c>
      <c r="S33" s="12">
        <f t="shared" si="28"/>
        <v>4807</v>
      </c>
      <c r="T33" s="12">
        <f t="shared" si="29"/>
        <v>220</v>
      </c>
      <c r="U33" s="12"/>
      <c r="V33" s="12"/>
      <c r="W33" s="12">
        <f t="shared" si="35"/>
        <v>-963</v>
      </c>
      <c r="X33" s="12">
        <f t="shared" si="36"/>
        <v>-33</v>
      </c>
      <c r="Y33" s="34">
        <f t="shared" si="30"/>
        <v>900</v>
      </c>
      <c r="Z33" s="34">
        <f t="shared" si="31"/>
        <v>838</v>
      </c>
      <c r="AA33" s="34">
        <f t="shared" si="32"/>
        <v>62</v>
      </c>
      <c r="AB33" s="8" t="s">
        <v>61</v>
      </c>
      <c r="AC33" s="35" t="s">
        <v>72</v>
      </c>
    </row>
    <row r="34" spans="1:29" ht="56.25" x14ac:dyDescent="0.3">
      <c r="A34" s="8">
        <v>4</v>
      </c>
      <c r="B34" s="12" t="s">
        <v>53</v>
      </c>
      <c r="C34" s="41"/>
      <c r="D34" s="41"/>
      <c r="E34" s="41"/>
      <c r="F34" s="41"/>
      <c r="G34" s="41"/>
      <c r="H34" s="41"/>
      <c r="I34" s="41"/>
      <c r="J34" s="12">
        <f t="shared" si="33"/>
        <v>5369</v>
      </c>
      <c r="K34" s="12">
        <v>5113</v>
      </c>
      <c r="L34" s="12">
        <v>256</v>
      </c>
      <c r="M34" s="12">
        <f t="shared" si="34"/>
        <v>1469</v>
      </c>
      <c r="N34" s="12">
        <v>1384</v>
      </c>
      <c r="O34" s="12">
        <v>85</v>
      </c>
      <c r="P34" s="12">
        <f t="shared" si="22"/>
        <v>1717</v>
      </c>
      <c r="Q34" s="12">
        <v>1632</v>
      </c>
      <c r="R34" s="12">
        <v>85</v>
      </c>
      <c r="S34" s="12">
        <f t="shared" si="28"/>
        <v>3729</v>
      </c>
      <c r="T34" s="12">
        <f t="shared" si="29"/>
        <v>171</v>
      </c>
      <c r="U34" s="12"/>
      <c r="V34" s="12"/>
      <c r="W34" s="12">
        <f t="shared" si="35"/>
        <v>-248</v>
      </c>
      <c r="X34" s="12">
        <f t="shared" si="36"/>
        <v>0</v>
      </c>
      <c r="Y34" s="34">
        <f t="shared" si="30"/>
        <v>1469</v>
      </c>
      <c r="Z34" s="34">
        <f t="shared" si="31"/>
        <v>1384</v>
      </c>
      <c r="AA34" s="34">
        <f t="shared" si="32"/>
        <v>85</v>
      </c>
      <c r="AB34" s="8" t="s">
        <v>62</v>
      </c>
      <c r="AC34" s="35" t="s">
        <v>72</v>
      </c>
    </row>
    <row r="35" spans="1:29" ht="56.25" x14ac:dyDescent="0.3">
      <c r="A35" s="8">
        <v>5</v>
      </c>
      <c r="B35" s="12" t="s">
        <v>54</v>
      </c>
      <c r="C35" s="41"/>
      <c r="D35" s="41"/>
      <c r="E35" s="41"/>
      <c r="F35" s="41"/>
      <c r="G35" s="41"/>
      <c r="H35" s="41"/>
      <c r="I35" s="41"/>
      <c r="J35" s="12">
        <f t="shared" si="33"/>
        <v>8665</v>
      </c>
      <c r="K35" s="12">
        <v>8252</v>
      </c>
      <c r="L35" s="12">
        <v>413</v>
      </c>
      <c r="M35" s="12">
        <f t="shared" si="34"/>
        <v>1856</v>
      </c>
      <c r="N35" s="12">
        <v>1764</v>
      </c>
      <c r="O35" s="12">
        <v>92</v>
      </c>
      <c r="P35" s="12">
        <f t="shared" si="22"/>
        <v>2772</v>
      </c>
      <c r="Q35" s="12">
        <v>2633</v>
      </c>
      <c r="R35" s="12">
        <v>139</v>
      </c>
      <c r="S35" s="12">
        <f t="shared" si="28"/>
        <v>6488</v>
      </c>
      <c r="T35" s="12">
        <f t="shared" si="29"/>
        <v>321</v>
      </c>
      <c r="U35" s="12"/>
      <c r="V35" s="12"/>
      <c r="W35" s="12">
        <f>N35-Q35</f>
        <v>-869</v>
      </c>
      <c r="X35" s="12">
        <f>O35-R35</f>
        <v>-47</v>
      </c>
      <c r="Y35" s="34">
        <f t="shared" si="30"/>
        <v>1856</v>
      </c>
      <c r="Z35" s="34">
        <f t="shared" si="31"/>
        <v>1764</v>
      </c>
      <c r="AA35" s="34">
        <f t="shared" si="32"/>
        <v>92</v>
      </c>
      <c r="AB35" s="8" t="s">
        <v>63</v>
      </c>
      <c r="AC35" s="35" t="s">
        <v>72</v>
      </c>
    </row>
    <row r="36" spans="1:29" ht="37.5" x14ac:dyDescent="0.3">
      <c r="A36" s="8">
        <v>6</v>
      </c>
      <c r="B36" s="12" t="s">
        <v>55</v>
      </c>
      <c r="C36" s="41"/>
      <c r="D36" s="41"/>
      <c r="E36" s="41"/>
      <c r="F36" s="41"/>
      <c r="G36" s="41"/>
      <c r="H36" s="41"/>
      <c r="I36" s="41"/>
      <c r="J36" s="12">
        <f t="shared" si="33"/>
        <v>6573</v>
      </c>
      <c r="K36" s="12">
        <v>6260</v>
      </c>
      <c r="L36" s="12">
        <v>313</v>
      </c>
      <c r="M36" s="12">
        <f t="shared" ref="M36:M37" si="37">N36+O36</f>
        <v>788</v>
      </c>
      <c r="N36" s="12">
        <v>752</v>
      </c>
      <c r="O36" s="12">
        <v>36</v>
      </c>
      <c r="P36" s="12">
        <f t="shared" si="22"/>
        <v>2102</v>
      </c>
      <c r="Q36" s="12">
        <v>1997</v>
      </c>
      <c r="R36" s="12">
        <v>105</v>
      </c>
      <c r="S36" s="12"/>
      <c r="T36" s="12"/>
      <c r="U36" s="41"/>
      <c r="V36" s="41"/>
      <c r="W36" s="41"/>
      <c r="X36" s="41"/>
      <c r="Y36" s="34">
        <f t="shared" si="30"/>
        <v>6573</v>
      </c>
      <c r="Z36" s="34">
        <f t="shared" si="31"/>
        <v>6260</v>
      </c>
      <c r="AA36" s="34">
        <f t="shared" si="32"/>
        <v>313</v>
      </c>
      <c r="AB36" s="8" t="s">
        <v>64</v>
      </c>
      <c r="AC36" s="42" t="s">
        <v>76</v>
      </c>
    </row>
    <row r="37" spans="1:29" ht="37.5" x14ac:dyDescent="0.3">
      <c r="A37" s="8">
        <v>7</v>
      </c>
      <c r="B37" s="12" t="s">
        <v>56</v>
      </c>
      <c r="C37" s="41"/>
      <c r="D37" s="41"/>
      <c r="E37" s="41"/>
      <c r="F37" s="41"/>
      <c r="G37" s="41"/>
      <c r="H37" s="41"/>
      <c r="I37" s="41"/>
      <c r="J37" s="12">
        <f t="shared" si="33"/>
        <v>6726</v>
      </c>
      <c r="K37" s="12">
        <v>6406</v>
      </c>
      <c r="L37" s="12">
        <v>320</v>
      </c>
      <c r="M37" s="12">
        <f t="shared" si="37"/>
        <v>1900</v>
      </c>
      <c r="N37" s="12">
        <v>1792</v>
      </c>
      <c r="O37" s="12">
        <v>108</v>
      </c>
      <c r="P37" s="12">
        <f t="shared" si="22"/>
        <v>2155</v>
      </c>
      <c r="Q37" s="12">
        <v>2047</v>
      </c>
      <c r="R37" s="12">
        <v>108</v>
      </c>
      <c r="S37" s="12"/>
      <c r="T37" s="12"/>
      <c r="U37" s="41"/>
      <c r="V37" s="41"/>
      <c r="W37" s="41"/>
      <c r="X37" s="41"/>
      <c r="Y37" s="34">
        <f t="shared" si="30"/>
        <v>6726</v>
      </c>
      <c r="Z37" s="34">
        <f t="shared" si="31"/>
        <v>6406</v>
      </c>
      <c r="AA37" s="34">
        <f t="shared" si="32"/>
        <v>320</v>
      </c>
      <c r="AB37" s="8" t="s">
        <v>65</v>
      </c>
      <c r="AC37" s="42" t="s">
        <v>76</v>
      </c>
    </row>
    <row r="38" spans="1:29" x14ac:dyDescent="0.3">
      <c r="Q38" s="43"/>
      <c r="R38" s="43"/>
    </row>
    <row r="39" spans="1:29" x14ac:dyDescent="0.3">
      <c r="Q39" s="43"/>
      <c r="R39" s="43"/>
    </row>
    <row r="40" spans="1:29" x14ac:dyDescent="0.3">
      <c r="Q40" s="43"/>
      <c r="R40" s="43"/>
      <c r="S40" s="43"/>
    </row>
    <row r="41" spans="1:29" x14ac:dyDescent="0.3">
      <c r="Q41" s="43"/>
      <c r="R41" s="43"/>
    </row>
    <row r="42" spans="1:29" x14ac:dyDescent="0.3">
      <c r="Q42" s="43"/>
      <c r="R42" s="43"/>
    </row>
    <row r="43" spans="1:29" x14ac:dyDescent="0.3">
      <c r="Q43" s="43"/>
      <c r="R43" s="43"/>
    </row>
    <row r="44" spans="1:29" x14ac:dyDescent="0.3">
      <c r="Q44" s="43"/>
      <c r="R44" s="43"/>
    </row>
    <row r="45" spans="1:29" x14ac:dyDescent="0.3">
      <c r="Q45" s="43"/>
      <c r="R45" s="43"/>
    </row>
    <row r="46" spans="1:29" x14ac:dyDescent="0.3">
      <c r="Q46" s="43"/>
      <c r="R46" s="43"/>
    </row>
    <row r="47" spans="1:29" x14ac:dyDescent="0.3">
      <c r="Q47" s="43"/>
      <c r="R47" s="43"/>
    </row>
    <row r="48" spans="1:29" x14ac:dyDescent="0.3">
      <c r="Q48" s="43"/>
      <c r="R48" s="43"/>
    </row>
  </sheetData>
  <mergeCells count="44">
    <mergeCell ref="S5:V5"/>
    <mergeCell ref="U6:V6"/>
    <mergeCell ref="U7:U8"/>
    <mergeCell ref="V7:V8"/>
    <mergeCell ref="Z6:AA6"/>
    <mergeCell ref="Z7:Z8"/>
    <mergeCell ref="AA7:AA8"/>
    <mergeCell ref="C5:C8"/>
    <mergeCell ref="D5:D8"/>
    <mergeCell ref="E5:E8"/>
    <mergeCell ref="F5:I5"/>
    <mergeCell ref="F6:F8"/>
    <mergeCell ref="A1:AC1"/>
    <mergeCell ref="M5:O5"/>
    <mergeCell ref="M6:M8"/>
    <mergeCell ref="N6:O6"/>
    <mergeCell ref="N7:N8"/>
    <mergeCell ref="O7:O8"/>
    <mergeCell ref="Y5:AA5"/>
    <mergeCell ref="P5:R5"/>
    <mergeCell ref="P6:P8"/>
    <mergeCell ref="B5:B8"/>
    <mergeCell ref="A5:A8"/>
    <mergeCell ref="G6:G8"/>
    <mergeCell ref="Y6:Y8"/>
    <mergeCell ref="A2:AC2"/>
    <mergeCell ref="A3:AC3"/>
    <mergeCell ref="Q6:R6"/>
    <mergeCell ref="L4:AC4"/>
    <mergeCell ref="H6:I6"/>
    <mergeCell ref="J5:L5"/>
    <mergeCell ref="K6:L6"/>
    <mergeCell ref="J6:J8"/>
    <mergeCell ref="S7:S8"/>
    <mergeCell ref="H7:H8"/>
    <mergeCell ref="I7:I8"/>
    <mergeCell ref="K7:K8"/>
    <mergeCell ref="L7:L8"/>
    <mergeCell ref="S6:T6"/>
    <mergeCell ref="T7:T8"/>
    <mergeCell ref="AC5:AC8"/>
    <mergeCell ref="Q7:Q8"/>
    <mergeCell ref="R7:R8"/>
    <mergeCell ref="AB5:AB8"/>
  </mergeCells>
  <pageMargins left="0.48" right="0.4" top="0.55000000000000004" bottom="0.77" header="0.3" footer="0.3"/>
  <pageSetup paperSize="9" scale="40"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19"/>
  <sheetViews>
    <sheetView tabSelected="1" topLeftCell="A16" zoomScale="78" zoomScaleNormal="78" workbookViewId="0">
      <selection activeCell="E9" sqref="E9"/>
    </sheetView>
  </sheetViews>
  <sheetFormatPr defaultColWidth="8.85546875" defaultRowHeight="18.75" x14ac:dyDescent="0.3"/>
  <cols>
    <col min="1" max="1" width="8.85546875" style="1"/>
    <col min="2" max="2" width="44.7109375" style="1" customWidth="1"/>
    <col min="3" max="5" width="16.140625" style="1" customWidth="1"/>
    <col min="6" max="14" width="13.140625" style="1" hidden="1" customWidth="1"/>
    <col min="15" max="17" width="12.140625" style="1" hidden="1" customWidth="1"/>
    <col min="18" max="20" width="12.140625" style="1" customWidth="1"/>
    <col min="21" max="23" width="12.140625" style="1" hidden="1" customWidth="1"/>
    <col min="24" max="26" width="10.42578125" style="1" hidden="1" customWidth="1"/>
    <col min="27" max="27" width="11.140625" style="1" customWidth="1"/>
    <col min="28" max="28" width="12" style="1" customWidth="1"/>
    <col min="29" max="29" width="10.5703125" style="1" customWidth="1"/>
    <col min="30" max="30" width="11.85546875" style="1" customWidth="1"/>
    <col min="31" max="35" width="8.85546875" style="1" hidden="1" customWidth="1"/>
    <col min="36" max="36" width="15.7109375" style="1" hidden="1" customWidth="1"/>
    <col min="37" max="38" width="12.5703125" style="1" hidden="1" customWidth="1"/>
    <col min="39" max="41" width="12.28515625" style="1" customWidth="1"/>
    <col min="42" max="44" width="8.85546875" style="1" hidden="1" customWidth="1"/>
    <col min="45" max="45" width="29.7109375" style="1" hidden="1" customWidth="1"/>
    <col min="46" max="46" width="8.85546875" style="1" hidden="1" customWidth="1"/>
    <col min="47" max="47" width="0" style="1" hidden="1" customWidth="1"/>
    <col min="48" max="48" width="48.140625" style="76" customWidth="1"/>
    <col min="49" max="16384" width="8.85546875" style="1"/>
  </cols>
  <sheetData>
    <row r="1" spans="1:48" ht="52.15" customHeight="1" x14ac:dyDescent="0.3">
      <c r="A1" s="93" t="s">
        <v>117</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row>
    <row r="2" spans="1:48" ht="35.450000000000003" customHeight="1" x14ac:dyDescent="0.3">
      <c r="A2" s="92" t="s">
        <v>116</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row>
    <row r="3" spans="1:48" ht="30.75" customHeight="1" x14ac:dyDescent="0.3">
      <c r="O3" s="101"/>
      <c r="P3" s="101"/>
      <c r="Q3" s="101"/>
      <c r="R3" s="101"/>
      <c r="S3" s="101"/>
      <c r="T3" s="101"/>
      <c r="U3" s="101"/>
      <c r="V3" s="101"/>
      <c r="W3" s="101"/>
      <c r="X3" s="59"/>
      <c r="Y3" s="59"/>
      <c r="Z3" s="59"/>
      <c r="AA3" s="59"/>
      <c r="AN3" s="109" t="s">
        <v>0</v>
      </c>
      <c r="AO3" s="109"/>
      <c r="AP3" s="109"/>
      <c r="AQ3" s="109"/>
      <c r="AR3" s="109"/>
      <c r="AS3" s="109"/>
      <c r="AT3" s="109"/>
      <c r="AU3" s="109"/>
      <c r="AV3" s="109"/>
    </row>
    <row r="4" spans="1:48" s="3" customFormat="1" ht="78.599999999999994" customHeight="1" x14ac:dyDescent="0.25">
      <c r="A4" s="98" t="s">
        <v>1</v>
      </c>
      <c r="B4" s="98" t="s">
        <v>2</v>
      </c>
      <c r="C4" s="102" t="s">
        <v>104</v>
      </c>
      <c r="D4" s="103"/>
      <c r="E4" s="104"/>
      <c r="F4" s="102" t="s">
        <v>112</v>
      </c>
      <c r="G4" s="103"/>
      <c r="H4" s="103"/>
      <c r="I4" s="103"/>
      <c r="J4" s="103"/>
      <c r="K4" s="103"/>
      <c r="L4" s="103"/>
      <c r="M4" s="103"/>
      <c r="N4" s="103"/>
      <c r="O4" s="103"/>
      <c r="P4" s="103"/>
      <c r="Q4" s="104"/>
      <c r="R4" s="97" t="s">
        <v>105</v>
      </c>
      <c r="S4" s="97"/>
      <c r="T4" s="97"/>
      <c r="U4" s="97"/>
      <c r="V4" s="97"/>
      <c r="W4" s="97"/>
      <c r="X4" s="97"/>
      <c r="Y4" s="97"/>
      <c r="Z4" s="97"/>
      <c r="AA4" s="102" t="s">
        <v>111</v>
      </c>
      <c r="AB4" s="103"/>
      <c r="AC4" s="103"/>
      <c r="AD4" s="103"/>
      <c r="AE4" s="103"/>
      <c r="AF4" s="103"/>
      <c r="AG4" s="103"/>
      <c r="AH4" s="103"/>
      <c r="AI4" s="103"/>
      <c r="AJ4" s="103"/>
      <c r="AK4" s="103"/>
      <c r="AL4" s="104"/>
      <c r="AM4" s="97" t="s">
        <v>109</v>
      </c>
      <c r="AN4" s="97"/>
      <c r="AO4" s="97"/>
      <c r="AP4" s="97"/>
      <c r="AQ4" s="97"/>
      <c r="AR4" s="97"/>
      <c r="AS4" s="97"/>
      <c r="AT4" s="97"/>
      <c r="AU4" s="97"/>
      <c r="AV4" s="98" t="s">
        <v>110</v>
      </c>
    </row>
    <row r="5" spans="1:48" s="2" customFormat="1" ht="34.9" customHeight="1" x14ac:dyDescent="0.25">
      <c r="A5" s="99"/>
      <c r="B5" s="99"/>
      <c r="C5" s="98" t="s">
        <v>118</v>
      </c>
      <c r="D5" s="102" t="s">
        <v>5</v>
      </c>
      <c r="E5" s="104"/>
      <c r="F5" s="97" t="s">
        <v>11</v>
      </c>
      <c r="G5" s="97"/>
      <c r="H5" s="97"/>
      <c r="I5" s="102" t="s">
        <v>5</v>
      </c>
      <c r="J5" s="103"/>
      <c r="K5" s="103"/>
      <c r="L5" s="103"/>
      <c r="M5" s="103"/>
      <c r="N5" s="103"/>
      <c r="O5" s="103"/>
      <c r="P5" s="103"/>
      <c r="Q5" s="104"/>
      <c r="R5" s="97" t="s">
        <v>11</v>
      </c>
      <c r="S5" s="97"/>
      <c r="T5" s="97"/>
      <c r="U5" s="97" t="s">
        <v>5</v>
      </c>
      <c r="V5" s="97"/>
      <c r="W5" s="97"/>
      <c r="X5" s="97"/>
      <c r="Y5" s="97"/>
      <c r="Z5" s="97"/>
      <c r="AA5" s="102" t="s">
        <v>108</v>
      </c>
      <c r="AB5" s="103"/>
      <c r="AC5" s="103"/>
      <c r="AD5" s="104"/>
      <c r="AE5" s="97" t="s">
        <v>5</v>
      </c>
      <c r="AF5" s="97"/>
      <c r="AG5" s="97"/>
      <c r="AH5" s="97"/>
      <c r="AI5" s="97"/>
      <c r="AJ5" s="97"/>
      <c r="AK5" s="97"/>
      <c r="AL5" s="97"/>
      <c r="AM5" s="97" t="s">
        <v>11</v>
      </c>
      <c r="AN5" s="97"/>
      <c r="AO5" s="97"/>
      <c r="AP5" s="96" t="s">
        <v>5</v>
      </c>
      <c r="AQ5" s="96"/>
      <c r="AR5" s="96"/>
      <c r="AS5" s="96"/>
      <c r="AT5" s="96"/>
      <c r="AU5" s="96"/>
      <c r="AV5" s="99"/>
    </row>
    <row r="6" spans="1:48" s="2" customFormat="1" ht="30" customHeight="1" x14ac:dyDescent="0.25">
      <c r="A6" s="99"/>
      <c r="B6" s="99"/>
      <c r="C6" s="99"/>
      <c r="D6" s="98" t="s">
        <v>6</v>
      </c>
      <c r="E6" s="98" t="s">
        <v>7</v>
      </c>
      <c r="F6" s="98" t="s">
        <v>8</v>
      </c>
      <c r="G6" s="97" t="s">
        <v>5</v>
      </c>
      <c r="H6" s="97"/>
      <c r="I6" s="97" t="s">
        <v>106</v>
      </c>
      <c r="J6" s="97"/>
      <c r="K6" s="97"/>
      <c r="L6" s="97" t="s">
        <v>107</v>
      </c>
      <c r="M6" s="97"/>
      <c r="N6" s="97"/>
      <c r="O6" s="97" t="s">
        <v>113</v>
      </c>
      <c r="P6" s="97"/>
      <c r="Q6" s="97"/>
      <c r="R6" s="98" t="s">
        <v>8</v>
      </c>
      <c r="S6" s="97" t="s">
        <v>5</v>
      </c>
      <c r="T6" s="97"/>
      <c r="U6" s="97" t="s">
        <v>18</v>
      </c>
      <c r="V6" s="97"/>
      <c r="W6" s="97"/>
      <c r="X6" s="97" t="s">
        <v>19</v>
      </c>
      <c r="Y6" s="97"/>
      <c r="Z6" s="97"/>
      <c r="AA6" s="105" t="s">
        <v>6</v>
      </c>
      <c r="AB6" s="106"/>
      <c r="AC6" s="105" t="s">
        <v>7</v>
      </c>
      <c r="AD6" s="106"/>
      <c r="AE6" s="97" t="s">
        <v>18</v>
      </c>
      <c r="AF6" s="97"/>
      <c r="AG6" s="97"/>
      <c r="AH6" s="97"/>
      <c r="AI6" s="97" t="s">
        <v>19</v>
      </c>
      <c r="AJ6" s="97"/>
      <c r="AK6" s="97"/>
      <c r="AL6" s="97"/>
      <c r="AM6" s="98" t="s">
        <v>8</v>
      </c>
      <c r="AN6" s="97" t="s">
        <v>5</v>
      </c>
      <c r="AO6" s="97"/>
      <c r="AP6" s="96" t="s">
        <v>18</v>
      </c>
      <c r="AQ6" s="96"/>
      <c r="AR6" s="96"/>
      <c r="AS6" s="96" t="s">
        <v>19</v>
      </c>
      <c r="AT6" s="96"/>
      <c r="AU6" s="96"/>
      <c r="AV6" s="99"/>
    </row>
    <row r="7" spans="1:48" s="4" customFormat="1" ht="24.75" customHeight="1" x14ac:dyDescent="0.25">
      <c r="A7" s="99"/>
      <c r="B7" s="99"/>
      <c r="C7" s="99"/>
      <c r="D7" s="99"/>
      <c r="E7" s="99"/>
      <c r="F7" s="99"/>
      <c r="G7" s="98" t="s">
        <v>6</v>
      </c>
      <c r="H7" s="98" t="s">
        <v>7</v>
      </c>
      <c r="I7" s="98" t="s">
        <v>8</v>
      </c>
      <c r="J7" s="98" t="s">
        <v>6</v>
      </c>
      <c r="K7" s="98" t="s">
        <v>7</v>
      </c>
      <c r="L7" s="98" t="s">
        <v>8</v>
      </c>
      <c r="M7" s="98" t="s">
        <v>6</v>
      </c>
      <c r="N7" s="98" t="s">
        <v>7</v>
      </c>
      <c r="O7" s="98" t="s">
        <v>8</v>
      </c>
      <c r="P7" s="98" t="s">
        <v>6</v>
      </c>
      <c r="Q7" s="98" t="s">
        <v>7</v>
      </c>
      <c r="R7" s="99"/>
      <c r="S7" s="98" t="s">
        <v>6</v>
      </c>
      <c r="T7" s="98" t="s">
        <v>7</v>
      </c>
      <c r="U7" s="98" t="s">
        <v>8</v>
      </c>
      <c r="V7" s="98" t="s">
        <v>6</v>
      </c>
      <c r="W7" s="98" t="s">
        <v>7</v>
      </c>
      <c r="X7" s="98" t="s">
        <v>8</v>
      </c>
      <c r="Y7" s="98" t="s">
        <v>6</v>
      </c>
      <c r="Z7" s="98" t="s">
        <v>7</v>
      </c>
      <c r="AA7" s="107"/>
      <c r="AB7" s="108"/>
      <c r="AC7" s="107"/>
      <c r="AD7" s="108"/>
      <c r="AE7" s="102" t="s">
        <v>6</v>
      </c>
      <c r="AF7" s="104"/>
      <c r="AG7" s="102" t="s">
        <v>7</v>
      </c>
      <c r="AH7" s="104"/>
      <c r="AI7" s="102" t="s">
        <v>6</v>
      </c>
      <c r="AJ7" s="104"/>
      <c r="AK7" s="102" t="s">
        <v>7</v>
      </c>
      <c r="AL7" s="104"/>
      <c r="AM7" s="99"/>
      <c r="AN7" s="98" t="s">
        <v>6</v>
      </c>
      <c r="AO7" s="98" t="s">
        <v>7</v>
      </c>
      <c r="AP7" s="94" t="s">
        <v>8</v>
      </c>
      <c r="AQ7" s="94" t="s">
        <v>6</v>
      </c>
      <c r="AR7" s="94" t="s">
        <v>7</v>
      </c>
      <c r="AS7" s="94" t="s">
        <v>8</v>
      </c>
      <c r="AT7" s="94" t="s">
        <v>6</v>
      </c>
      <c r="AU7" s="94" t="s">
        <v>7</v>
      </c>
      <c r="AV7" s="99"/>
    </row>
    <row r="8" spans="1:48" s="4" customFormat="1" ht="81.75" customHeight="1" x14ac:dyDescent="0.25">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75" t="s">
        <v>114</v>
      </c>
      <c r="AB8" s="75" t="s">
        <v>115</v>
      </c>
      <c r="AC8" s="75" t="s">
        <v>114</v>
      </c>
      <c r="AD8" s="75" t="s">
        <v>115</v>
      </c>
      <c r="AE8" s="75" t="s">
        <v>20</v>
      </c>
      <c r="AF8" s="75" t="s">
        <v>21</v>
      </c>
      <c r="AG8" s="75" t="s">
        <v>20</v>
      </c>
      <c r="AH8" s="75" t="s">
        <v>21</v>
      </c>
      <c r="AI8" s="75" t="s">
        <v>20</v>
      </c>
      <c r="AJ8" s="75" t="s">
        <v>21</v>
      </c>
      <c r="AK8" s="75" t="s">
        <v>20</v>
      </c>
      <c r="AL8" s="75" t="s">
        <v>21</v>
      </c>
      <c r="AM8" s="100"/>
      <c r="AN8" s="100"/>
      <c r="AO8" s="100"/>
      <c r="AP8" s="95"/>
      <c r="AQ8" s="95"/>
      <c r="AR8" s="95"/>
      <c r="AS8" s="95"/>
      <c r="AT8" s="95"/>
      <c r="AU8" s="95"/>
      <c r="AV8" s="100"/>
    </row>
    <row r="9" spans="1:48" s="73" customFormat="1" ht="86.25" customHeight="1" x14ac:dyDescent="0.25">
      <c r="A9" s="74"/>
      <c r="B9" s="71" t="s">
        <v>77</v>
      </c>
      <c r="C9" s="66">
        <f>C10</f>
        <v>331236</v>
      </c>
      <c r="D9" s="66">
        <f t="shared" ref="D9:AU9" si="0">D10</f>
        <v>315440</v>
      </c>
      <c r="E9" s="66">
        <f t="shared" si="0"/>
        <v>15796</v>
      </c>
      <c r="F9" s="66">
        <f t="shared" si="0"/>
        <v>209907</v>
      </c>
      <c r="G9" s="66">
        <f t="shared" si="0"/>
        <v>199069</v>
      </c>
      <c r="H9" s="66">
        <f t="shared" si="0"/>
        <v>10838</v>
      </c>
      <c r="I9" s="66">
        <f t="shared" si="0"/>
        <v>56588</v>
      </c>
      <c r="J9" s="66">
        <f t="shared" si="0"/>
        <v>53893</v>
      </c>
      <c r="K9" s="66">
        <f t="shared" si="0"/>
        <v>2695</v>
      </c>
      <c r="L9" s="66">
        <f t="shared" si="0"/>
        <v>76144</v>
      </c>
      <c r="M9" s="66">
        <f t="shared" si="0"/>
        <v>72243</v>
      </c>
      <c r="N9" s="66">
        <f t="shared" si="0"/>
        <v>3901</v>
      </c>
      <c r="O9" s="66">
        <f t="shared" si="0"/>
        <v>77175</v>
      </c>
      <c r="P9" s="66">
        <f t="shared" si="0"/>
        <v>72933</v>
      </c>
      <c r="Q9" s="66">
        <f t="shared" si="0"/>
        <v>4242</v>
      </c>
      <c r="R9" s="66">
        <f t="shared" si="0"/>
        <v>5752</v>
      </c>
      <c r="S9" s="66">
        <f t="shared" si="0"/>
        <v>5480</v>
      </c>
      <c r="T9" s="66">
        <f t="shared" si="0"/>
        <v>272</v>
      </c>
      <c r="U9" s="66">
        <f t="shared" si="0"/>
        <v>2079</v>
      </c>
      <c r="V9" s="66">
        <f t="shared" si="0"/>
        <v>1980</v>
      </c>
      <c r="W9" s="66">
        <f t="shared" si="0"/>
        <v>99</v>
      </c>
      <c r="X9" s="66">
        <f t="shared" si="0"/>
        <v>3673</v>
      </c>
      <c r="Y9" s="66">
        <f t="shared" si="0"/>
        <v>3500</v>
      </c>
      <c r="Z9" s="66">
        <f t="shared" si="0"/>
        <v>173</v>
      </c>
      <c r="AA9" s="66">
        <f t="shared" si="0"/>
        <v>1466</v>
      </c>
      <c r="AB9" s="66">
        <f t="shared" si="0"/>
        <v>1466</v>
      </c>
      <c r="AC9" s="66">
        <f t="shared" si="0"/>
        <v>33</v>
      </c>
      <c r="AD9" s="66">
        <f t="shared" si="0"/>
        <v>33</v>
      </c>
      <c r="AE9" s="66">
        <f t="shared" si="0"/>
        <v>248</v>
      </c>
      <c r="AF9" s="66">
        <f t="shared" si="0"/>
        <v>248</v>
      </c>
      <c r="AG9" s="66">
        <f t="shared" si="0"/>
        <v>0</v>
      </c>
      <c r="AH9" s="66">
        <f t="shared" si="0"/>
        <v>0</v>
      </c>
      <c r="AI9" s="66">
        <f t="shared" si="0"/>
        <v>1218</v>
      </c>
      <c r="AJ9" s="66">
        <f t="shared" si="0"/>
        <v>1832</v>
      </c>
      <c r="AK9" s="66">
        <f t="shared" si="0"/>
        <v>33</v>
      </c>
      <c r="AL9" s="66">
        <f t="shared" si="0"/>
        <v>80</v>
      </c>
      <c r="AM9" s="66">
        <f t="shared" si="0"/>
        <v>6413</v>
      </c>
      <c r="AN9" s="66">
        <f t="shared" si="0"/>
        <v>6094</v>
      </c>
      <c r="AO9" s="66">
        <f t="shared" si="0"/>
        <v>319</v>
      </c>
      <c r="AP9" s="66">
        <f t="shared" si="0"/>
        <v>2079</v>
      </c>
      <c r="AQ9" s="66">
        <f t="shared" si="0"/>
        <v>1980</v>
      </c>
      <c r="AR9" s="66">
        <f t="shared" si="0"/>
        <v>99</v>
      </c>
      <c r="AS9" s="66">
        <f t="shared" si="0"/>
        <v>4334</v>
      </c>
      <c r="AT9" s="66">
        <f t="shared" si="0"/>
        <v>4114</v>
      </c>
      <c r="AU9" s="66">
        <f t="shared" si="0"/>
        <v>220</v>
      </c>
      <c r="AV9" s="60"/>
    </row>
    <row r="10" spans="1:48" s="5" customFormat="1" ht="30.75" customHeight="1" x14ac:dyDescent="0.25">
      <c r="A10" s="70"/>
      <c r="B10" s="18" t="s">
        <v>78</v>
      </c>
      <c r="C10" s="66">
        <f>C11+C16</f>
        <v>331236</v>
      </c>
      <c r="D10" s="66">
        <f>D11+D16</f>
        <v>315440</v>
      </c>
      <c r="E10" s="66">
        <f>E11+E16</f>
        <v>15796</v>
      </c>
      <c r="F10" s="66">
        <f t="shared" ref="F10:AU10" si="1">F11+F16</f>
        <v>209907</v>
      </c>
      <c r="G10" s="66">
        <f t="shared" si="1"/>
        <v>199069</v>
      </c>
      <c r="H10" s="66">
        <f t="shared" si="1"/>
        <v>10838</v>
      </c>
      <c r="I10" s="66">
        <f t="shared" si="1"/>
        <v>56588</v>
      </c>
      <c r="J10" s="66">
        <f t="shared" si="1"/>
        <v>53893</v>
      </c>
      <c r="K10" s="66">
        <f t="shared" si="1"/>
        <v>2695</v>
      </c>
      <c r="L10" s="66">
        <f t="shared" si="1"/>
        <v>76144</v>
      </c>
      <c r="M10" s="66">
        <f t="shared" si="1"/>
        <v>72243</v>
      </c>
      <c r="N10" s="66">
        <f t="shared" si="1"/>
        <v>3901</v>
      </c>
      <c r="O10" s="66">
        <f t="shared" si="1"/>
        <v>77175</v>
      </c>
      <c r="P10" s="66">
        <f t="shared" si="1"/>
        <v>72933</v>
      </c>
      <c r="Q10" s="66">
        <f t="shared" si="1"/>
        <v>4242</v>
      </c>
      <c r="R10" s="66">
        <f t="shared" si="1"/>
        <v>5752</v>
      </c>
      <c r="S10" s="66">
        <f t="shared" si="1"/>
        <v>5480</v>
      </c>
      <c r="T10" s="66">
        <f t="shared" si="1"/>
        <v>272</v>
      </c>
      <c r="U10" s="66">
        <f t="shared" si="1"/>
        <v>2079</v>
      </c>
      <c r="V10" s="66">
        <f t="shared" si="1"/>
        <v>1980</v>
      </c>
      <c r="W10" s="66">
        <f t="shared" si="1"/>
        <v>99</v>
      </c>
      <c r="X10" s="66">
        <f t="shared" si="1"/>
        <v>3673</v>
      </c>
      <c r="Y10" s="66">
        <f t="shared" si="1"/>
        <v>3500</v>
      </c>
      <c r="Z10" s="66">
        <f t="shared" si="1"/>
        <v>173</v>
      </c>
      <c r="AA10" s="66">
        <f t="shared" si="1"/>
        <v>1466</v>
      </c>
      <c r="AB10" s="66">
        <f t="shared" si="1"/>
        <v>1466</v>
      </c>
      <c r="AC10" s="66">
        <f t="shared" si="1"/>
        <v>33</v>
      </c>
      <c r="AD10" s="66">
        <f t="shared" si="1"/>
        <v>33</v>
      </c>
      <c r="AE10" s="66">
        <f t="shared" si="1"/>
        <v>248</v>
      </c>
      <c r="AF10" s="66">
        <f t="shared" si="1"/>
        <v>248</v>
      </c>
      <c r="AG10" s="66">
        <f t="shared" si="1"/>
        <v>0</v>
      </c>
      <c r="AH10" s="66">
        <f t="shared" si="1"/>
        <v>0</v>
      </c>
      <c r="AI10" s="66">
        <f t="shared" si="1"/>
        <v>1218</v>
      </c>
      <c r="AJ10" s="66">
        <f t="shared" si="1"/>
        <v>1832</v>
      </c>
      <c r="AK10" s="66">
        <f t="shared" si="1"/>
        <v>33</v>
      </c>
      <c r="AL10" s="66">
        <f t="shared" si="1"/>
        <v>80</v>
      </c>
      <c r="AM10" s="66">
        <f t="shared" si="1"/>
        <v>6413</v>
      </c>
      <c r="AN10" s="66">
        <f t="shared" si="1"/>
        <v>6094</v>
      </c>
      <c r="AO10" s="66">
        <f t="shared" si="1"/>
        <v>319</v>
      </c>
      <c r="AP10" s="66">
        <f t="shared" si="1"/>
        <v>2079</v>
      </c>
      <c r="AQ10" s="66">
        <f t="shared" si="1"/>
        <v>1980</v>
      </c>
      <c r="AR10" s="66">
        <f t="shared" si="1"/>
        <v>99</v>
      </c>
      <c r="AS10" s="66">
        <f t="shared" si="1"/>
        <v>4334</v>
      </c>
      <c r="AT10" s="66">
        <f t="shared" si="1"/>
        <v>4114</v>
      </c>
      <c r="AU10" s="66">
        <f t="shared" si="1"/>
        <v>220</v>
      </c>
      <c r="AV10" s="60"/>
    </row>
    <row r="11" spans="1:48" s="4" customFormat="1" ht="87.75" customHeight="1" x14ac:dyDescent="0.25">
      <c r="A11" s="72" t="s">
        <v>10</v>
      </c>
      <c r="B11" s="7" t="s">
        <v>48</v>
      </c>
      <c r="C11" s="67">
        <f>C12</f>
        <v>326967</v>
      </c>
      <c r="D11" s="67">
        <f t="shared" ref="D11:AU11" si="2">D12</f>
        <v>311426</v>
      </c>
      <c r="E11" s="67">
        <f t="shared" si="2"/>
        <v>15541</v>
      </c>
      <c r="F11" s="67">
        <f t="shared" si="2"/>
        <v>209907</v>
      </c>
      <c r="G11" s="67">
        <f t="shared" si="2"/>
        <v>199069</v>
      </c>
      <c r="H11" s="67">
        <f t="shared" si="2"/>
        <v>10838</v>
      </c>
      <c r="I11" s="67">
        <f t="shared" si="2"/>
        <v>56588</v>
      </c>
      <c r="J11" s="67">
        <f t="shared" si="2"/>
        <v>53893</v>
      </c>
      <c r="K11" s="67">
        <f t="shared" si="2"/>
        <v>2695</v>
      </c>
      <c r="L11" s="67">
        <f t="shared" si="2"/>
        <v>76144</v>
      </c>
      <c r="M11" s="67">
        <f t="shared" si="2"/>
        <v>72243</v>
      </c>
      <c r="N11" s="67">
        <f t="shared" si="2"/>
        <v>3901</v>
      </c>
      <c r="O11" s="67">
        <f t="shared" si="2"/>
        <v>77175</v>
      </c>
      <c r="P11" s="67">
        <f t="shared" si="2"/>
        <v>72933</v>
      </c>
      <c r="Q11" s="67">
        <f t="shared" si="2"/>
        <v>4242</v>
      </c>
      <c r="R11" s="67">
        <f t="shared" si="2"/>
        <v>0</v>
      </c>
      <c r="S11" s="67">
        <f t="shared" si="2"/>
        <v>0</v>
      </c>
      <c r="T11" s="67">
        <f t="shared" si="2"/>
        <v>0</v>
      </c>
      <c r="U11" s="67">
        <f t="shared" si="2"/>
        <v>0</v>
      </c>
      <c r="V11" s="67">
        <f t="shared" si="2"/>
        <v>0</v>
      </c>
      <c r="W11" s="67">
        <f t="shared" si="2"/>
        <v>0</v>
      </c>
      <c r="X11" s="67">
        <f t="shared" si="2"/>
        <v>0</v>
      </c>
      <c r="Y11" s="67">
        <f t="shared" si="2"/>
        <v>0</v>
      </c>
      <c r="Z11" s="67">
        <f t="shared" si="2"/>
        <v>0</v>
      </c>
      <c r="AA11" s="67">
        <f t="shared" si="2"/>
        <v>0</v>
      </c>
      <c r="AB11" s="67">
        <f t="shared" si="2"/>
        <v>1466</v>
      </c>
      <c r="AC11" s="67">
        <f t="shared" si="2"/>
        <v>0</v>
      </c>
      <c r="AD11" s="67">
        <f t="shared" si="2"/>
        <v>33</v>
      </c>
      <c r="AE11" s="67">
        <f t="shared" si="2"/>
        <v>0</v>
      </c>
      <c r="AF11" s="67">
        <f t="shared" si="2"/>
        <v>248</v>
      </c>
      <c r="AG11" s="67">
        <f t="shared" si="2"/>
        <v>0</v>
      </c>
      <c r="AH11" s="67">
        <f t="shared" si="2"/>
        <v>0</v>
      </c>
      <c r="AI11" s="67">
        <f t="shared" si="2"/>
        <v>0</v>
      </c>
      <c r="AJ11" s="67">
        <f t="shared" si="2"/>
        <v>1832</v>
      </c>
      <c r="AK11" s="67">
        <f t="shared" si="2"/>
        <v>0</v>
      </c>
      <c r="AL11" s="67">
        <f t="shared" si="2"/>
        <v>80</v>
      </c>
      <c r="AM11" s="67">
        <f t="shared" si="2"/>
        <v>2160</v>
      </c>
      <c r="AN11" s="67">
        <f t="shared" si="2"/>
        <v>2080</v>
      </c>
      <c r="AO11" s="67">
        <f t="shared" si="2"/>
        <v>80</v>
      </c>
      <c r="AP11" s="67">
        <f t="shared" si="2"/>
        <v>248</v>
      </c>
      <c r="AQ11" s="67">
        <f t="shared" si="2"/>
        <v>248</v>
      </c>
      <c r="AR11" s="67">
        <f t="shared" si="2"/>
        <v>0</v>
      </c>
      <c r="AS11" s="67">
        <f t="shared" si="2"/>
        <v>1912</v>
      </c>
      <c r="AT11" s="67">
        <f t="shared" si="2"/>
        <v>1832</v>
      </c>
      <c r="AU11" s="67">
        <f t="shared" si="2"/>
        <v>80</v>
      </c>
      <c r="AV11" s="77"/>
    </row>
    <row r="12" spans="1:48" s="4" customFormat="1" ht="84" customHeight="1" x14ac:dyDescent="0.25">
      <c r="A12" s="10"/>
      <c r="B12" s="11" t="s">
        <v>49</v>
      </c>
      <c r="C12" s="68">
        <f>SUM(C13:C15)</f>
        <v>326967</v>
      </c>
      <c r="D12" s="68">
        <f>SUM(D13:D15)</f>
        <v>311426</v>
      </c>
      <c r="E12" s="68">
        <f>SUM(E13:E15)</f>
        <v>15541</v>
      </c>
      <c r="F12" s="68">
        <f>SUM(F13:F15)</f>
        <v>209907</v>
      </c>
      <c r="G12" s="68">
        <f>SUM(G13:G15)</f>
        <v>199069</v>
      </c>
      <c r="H12" s="68">
        <f t="shared" ref="H12:AU12" si="3">SUM(H13:H15)</f>
        <v>10838</v>
      </c>
      <c r="I12" s="68">
        <f t="shared" si="3"/>
        <v>56588</v>
      </c>
      <c r="J12" s="68">
        <f t="shared" si="3"/>
        <v>53893</v>
      </c>
      <c r="K12" s="68">
        <f t="shared" si="3"/>
        <v>2695</v>
      </c>
      <c r="L12" s="68">
        <f t="shared" si="3"/>
        <v>76144</v>
      </c>
      <c r="M12" s="68">
        <f t="shared" si="3"/>
        <v>72243</v>
      </c>
      <c r="N12" s="68">
        <f t="shared" si="3"/>
        <v>3901</v>
      </c>
      <c r="O12" s="68">
        <f t="shared" si="3"/>
        <v>77175</v>
      </c>
      <c r="P12" s="68">
        <f t="shared" si="3"/>
        <v>72933</v>
      </c>
      <c r="Q12" s="68">
        <f t="shared" si="3"/>
        <v>4242</v>
      </c>
      <c r="R12" s="68">
        <f t="shared" si="3"/>
        <v>0</v>
      </c>
      <c r="S12" s="68">
        <f t="shared" si="3"/>
        <v>0</v>
      </c>
      <c r="T12" s="68">
        <f t="shared" si="3"/>
        <v>0</v>
      </c>
      <c r="U12" s="68">
        <f t="shared" si="3"/>
        <v>0</v>
      </c>
      <c r="V12" s="68">
        <f t="shared" si="3"/>
        <v>0</v>
      </c>
      <c r="W12" s="68">
        <f t="shared" si="3"/>
        <v>0</v>
      </c>
      <c r="X12" s="68">
        <f t="shared" si="3"/>
        <v>0</v>
      </c>
      <c r="Y12" s="68">
        <f t="shared" si="3"/>
        <v>0</v>
      </c>
      <c r="Z12" s="68">
        <f t="shared" si="3"/>
        <v>0</v>
      </c>
      <c r="AA12" s="68">
        <f t="shared" si="3"/>
        <v>0</v>
      </c>
      <c r="AB12" s="68">
        <f t="shared" si="3"/>
        <v>1466</v>
      </c>
      <c r="AC12" s="68">
        <f t="shared" si="3"/>
        <v>0</v>
      </c>
      <c r="AD12" s="68">
        <f t="shared" si="3"/>
        <v>33</v>
      </c>
      <c r="AE12" s="68">
        <f t="shared" si="3"/>
        <v>0</v>
      </c>
      <c r="AF12" s="68">
        <f t="shared" si="3"/>
        <v>248</v>
      </c>
      <c r="AG12" s="68">
        <f t="shared" si="3"/>
        <v>0</v>
      </c>
      <c r="AH12" s="68">
        <f t="shared" si="3"/>
        <v>0</v>
      </c>
      <c r="AI12" s="68">
        <f t="shared" si="3"/>
        <v>0</v>
      </c>
      <c r="AJ12" s="68">
        <f t="shared" si="3"/>
        <v>1832</v>
      </c>
      <c r="AK12" s="68">
        <f t="shared" si="3"/>
        <v>0</v>
      </c>
      <c r="AL12" s="68">
        <f t="shared" si="3"/>
        <v>80</v>
      </c>
      <c r="AM12" s="68">
        <f t="shared" si="3"/>
        <v>2160</v>
      </c>
      <c r="AN12" s="68">
        <f>SUM(AN13:AN15)</f>
        <v>2080</v>
      </c>
      <c r="AO12" s="68">
        <f t="shared" si="3"/>
        <v>80</v>
      </c>
      <c r="AP12" s="68">
        <f t="shared" si="3"/>
        <v>248</v>
      </c>
      <c r="AQ12" s="68">
        <f t="shared" si="3"/>
        <v>248</v>
      </c>
      <c r="AR12" s="68">
        <f t="shared" si="3"/>
        <v>0</v>
      </c>
      <c r="AS12" s="68">
        <f t="shared" si="3"/>
        <v>1912</v>
      </c>
      <c r="AT12" s="68">
        <f t="shared" si="3"/>
        <v>1832</v>
      </c>
      <c r="AU12" s="68">
        <f t="shared" si="3"/>
        <v>80</v>
      </c>
      <c r="AV12" s="61"/>
    </row>
    <row r="13" spans="1:48" s="4" customFormat="1" ht="26.25" customHeight="1" x14ac:dyDescent="0.25">
      <c r="A13" s="8">
        <v>1</v>
      </c>
      <c r="B13" s="12" t="s">
        <v>52</v>
      </c>
      <c r="C13" s="63">
        <v>96705</v>
      </c>
      <c r="D13" s="63">
        <v>92107</v>
      </c>
      <c r="E13" s="63">
        <v>4598</v>
      </c>
      <c r="F13" s="63">
        <f>G13+H13</f>
        <v>62054</v>
      </c>
      <c r="G13" s="63">
        <f>J13+M13+P13</f>
        <v>58850</v>
      </c>
      <c r="H13" s="63">
        <f>K13+N13+Q13</f>
        <v>3204</v>
      </c>
      <c r="I13" s="63">
        <f t="shared" ref="I13:I14" si="4">J13+K13</f>
        <v>16729</v>
      </c>
      <c r="J13" s="63">
        <v>15932</v>
      </c>
      <c r="K13" s="63">
        <v>797</v>
      </c>
      <c r="L13" s="63">
        <f t="shared" ref="L13:L14" si="5">M13+N13</f>
        <v>22510</v>
      </c>
      <c r="M13" s="63">
        <v>21357</v>
      </c>
      <c r="N13" s="63">
        <v>1153</v>
      </c>
      <c r="O13" s="63">
        <f t="shared" ref="O13:O15" si="6">P13+Q13</f>
        <v>22815</v>
      </c>
      <c r="P13" s="63">
        <v>21561</v>
      </c>
      <c r="Q13" s="63">
        <v>1254</v>
      </c>
      <c r="R13" s="63">
        <f>S13+T13</f>
        <v>0</v>
      </c>
      <c r="S13" s="63">
        <f>V13+Y13</f>
        <v>0</v>
      </c>
      <c r="T13" s="63">
        <f>W13+Z13</f>
        <v>0</v>
      </c>
      <c r="U13" s="63">
        <f>V13+W13</f>
        <v>0</v>
      </c>
      <c r="V13" s="63"/>
      <c r="W13" s="63"/>
      <c r="X13" s="63">
        <f>Y13+Z13</f>
        <v>0</v>
      </c>
      <c r="Y13" s="63"/>
      <c r="Z13" s="63"/>
      <c r="AA13" s="63">
        <f>AE13+AI13</f>
        <v>0</v>
      </c>
      <c r="AB13" s="63">
        <f t="shared" ref="AB13:AD14" si="7">AF13+AJ13</f>
        <v>963</v>
      </c>
      <c r="AC13" s="63">
        <f t="shared" si="7"/>
        <v>0</v>
      </c>
      <c r="AD13" s="63">
        <f t="shared" si="7"/>
        <v>33</v>
      </c>
      <c r="AE13" s="63"/>
      <c r="AF13" s="63"/>
      <c r="AG13" s="63"/>
      <c r="AH13" s="63"/>
      <c r="AI13" s="63"/>
      <c r="AJ13" s="63">
        <v>963</v>
      </c>
      <c r="AK13" s="63"/>
      <c r="AL13" s="63">
        <v>33</v>
      </c>
      <c r="AM13" s="63">
        <f>AN13+AO13</f>
        <v>996</v>
      </c>
      <c r="AN13" s="63">
        <f>AQ13+AT13</f>
        <v>963</v>
      </c>
      <c r="AO13" s="63">
        <f>AR13+AU13</f>
        <v>33</v>
      </c>
      <c r="AP13" s="63">
        <f>AQ13+AR13</f>
        <v>0</v>
      </c>
      <c r="AQ13" s="63">
        <f>V13-AE13+AF13</f>
        <v>0</v>
      </c>
      <c r="AR13" s="63">
        <f>W13-AG13+AH13</f>
        <v>0</v>
      </c>
      <c r="AS13" s="63">
        <f>AT13+AU13</f>
        <v>996</v>
      </c>
      <c r="AT13" s="63">
        <f>Y13-AI13+AJ13</f>
        <v>963</v>
      </c>
      <c r="AU13" s="63">
        <f>Z13-AK13+AL13</f>
        <v>33</v>
      </c>
      <c r="AV13" s="61" t="s">
        <v>61</v>
      </c>
    </row>
    <row r="14" spans="1:48" s="4" customFormat="1" ht="29.25" customHeight="1" x14ac:dyDescent="0.25">
      <c r="A14" s="8">
        <v>2</v>
      </c>
      <c r="B14" s="12" t="s">
        <v>53</v>
      </c>
      <c r="C14" s="63">
        <v>103162</v>
      </c>
      <c r="D14" s="63">
        <v>98258</v>
      </c>
      <c r="E14" s="63">
        <v>4904</v>
      </c>
      <c r="F14" s="63">
        <f t="shared" ref="F14:F15" si="8">G14+H14</f>
        <v>66198</v>
      </c>
      <c r="G14" s="63">
        <f t="shared" ref="G14:H15" si="9">J14+M14+P14</f>
        <v>62780</v>
      </c>
      <c r="H14" s="63">
        <f t="shared" si="9"/>
        <v>3418</v>
      </c>
      <c r="I14" s="63">
        <f t="shared" si="4"/>
        <v>17846</v>
      </c>
      <c r="J14" s="63">
        <v>16996</v>
      </c>
      <c r="K14" s="63">
        <v>850.00000000000011</v>
      </c>
      <c r="L14" s="63">
        <f t="shared" si="5"/>
        <v>24013</v>
      </c>
      <c r="M14" s="63">
        <v>22783</v>
      </c>
      <c r="N14" s="63">
        <v>1230</v>
      </c>
      <c r="O14" s="63">
        <f t="shared" si="6"/>
        <v>24339</v>
      </c>
      <c r="P14" s="63">
        <v>23001</v>
      </c>
      <c r="Q14" s="63">
        <v>1338</v>
      </c>
      <c r="R14" s="63">
        <f t="shared" ref="R14:R15" si="10">S14+T14</f>
        <v>0</v>
      </c>
      <c r="S14" s="63">
        <f t="shared" ref="S14:T15" si="11">V14+Y14</f>
        <v>0</v>
      </c>
      <c r="T14" s="63">
        <f t="shared" si="11"/>
        <v>0</v>
      </c>
      <c r="U14" s="63">
        <f t="shared" ref="U14:U15" si="12">V14+W14</f>
        <v>0</v>
      </c>
      <c r="V14" s="63">
        <v>0</v>
      </c>
      <c r="W14" s="63"/>
      <c r="X14" s="63">
        <f t="shared" ref="X14:X15" si="13">Y14+Z14</f>
        <v>0</v>
      </c>
      <c r="Y14" s="63">
        <v>0</v>
      </c>
      <c r="Z14" s="63"/>
      <c r="AA14" s="63">
        <f t="shared" ref="AA14:AA15" si="14">AE14+AI14</f>
        <v>0</v>
      </c>
      <c r="AB14" s="63">
        <f t="shared" si="7"/>
        <v>248</v>
      </c>
      <c r="AC14" s="63">
        <f t="shared" si="7"/>
        <v>0</v>
      </c>
      <c r="AD14" s="63">
        <f t="shared" si="7"/>
        <v>0</v>
      </c>
      <c r="AE14" s="63"/>
      <c r="AF14" s="63">
        <v>248</v>
      </c>
      <c r="AG14" s="63"/>
      <c r="AH14" s="63"/>
      <c r="AI14" s="63"/>
      <c r="AJ14" s="63"/>
      <c r="AK14" s="63"/>
      <c r="AL14" s="63"/>
      <c r="AM14" s="63">
        <f t="shared" ref="AM14:AM15" si="15">AN14+AO14</f>
        <v>248</v>
      </c>
      <c r="AN14" s="63">
        <f t="shared" ref="AN14:AO15" si="16">AQ14+AT14</f>
        <v>248</v>
      </c>
      <c r="AO14" s="63">
        <f t="shared" si="16"/>
        <v>0</v>
      </c>
      <c r="AP14" s="63">
        <f t="shared" ref="AP14:AP15" si="17">AQ14+AR14</f>
        <v>248</v>
      </c>
      <c r="AQ14" s="63">
        <f t="shared" ref="AQ14:AQ15" si="18">V14-AE14+AF14</f>
        <v>248</v>
      </c>
      <c r="AR14" s="63">
        <f t="shared" ref="AR14:AR15" si="19">W14-AG14+AH14</f>
        <v>0</v>
      </c>
      <c r="AS14" s="63">
        <f t="shared" ref="AS14:AS15" si="20">AT14+AU14</f>
        <v>0</v>
      </c>
      <c r="AT14" s="63">
        <f t="shared" ref="AT14:AT15" si="21">Y14-AI14+AJ14</f>
        <v>0</v>
      </c>
      <c r="AU14" s="63">
        <f t="shared" ref="AU14:AU15" si="22">Z14-AK14+AL14</f>
        <v>0</v>
      </c>
      <c r="AV14" s="61" t="s">
        <v>62</v>
      </c>
    </row>
    <row r="15" spans="1:48" s="5" customFormat="1" ht="26.25" customHeight="1" x14ac:dyDescent="0.25">
      <c r="A15" s="8">
        <v>3</v>
      </c>
      <c r="B15" s="12" t="s">
        <v>56</v>
      </c>
      <c r="C15" s="63">
        <v>127100</v>
      </c>
      <c r="D15" s="63">
        <v>121061</v>
      </c>
      <c r="E15" s="63">
        <v>6039</v>
      </c>
      <c r="F15" s="63">
        <f t="shared" si="8"/>
        <v>81655</v>
      </c>
      <c r="G15" s="63">
        <f t="shared" si="9"/>
        <v>77439</v>
      </c>
      <c r="H15" s="63">
        <f t="shared" si="9"/>
        <v>4216</v>
      </c>
      <c r="I15" s="63">
        <v>22013</v>
      </c>
      <c r="J15" s="63">
        <v>20965</v>
      </c>
      <c r="K15" s="63">
        <v>1048</v>
      </c>
      <c r="L15" s="63">
        <v>29621</v>
      </c>
      <c r="M15" s="63">
        <v>28103</v>
      </c>
      <c r="N15" s="63">
        <v>1518</v>
      </c>
      <c r="O15" s="63">
        <f t="shared" si="6"/>
        <v>30021</v>
      </c>
      <c r="P15" s="63">
        <v>28371</v>
      </c>
      <c r="Q15" s="63">
        <v>1650</v>
      </c>
      <c r="R15" s="63">
        <f t="shared" si="10"/>
        <v>0</v>
      </c>
      <c r="S15" s="63">
        <f t="shared" si="11"/>
        <v>0</v>
      </c>
      <c r="T15" s="63">
        <f t="shared" si="11"/>
        <v>0</v>
      </c>
      <c r="U15" s="63">
        <f t="shared" si="12"/>
        <v>0</v>
      </c>
      <c r="V15" s="62"/>
      <c r="W15" s="62"/>
      <c r="X15" s="63">
        <f t="shared" si="13"/>
        <v>0</v>
      </c>
      <c r="Y15" s="62"/>
      <c r="Z15" s="62"/>
      <c r="AA15" s="63">
        <f t="shared" si="14"/>
        <v>0</v>
      </c>
      <c r="AB15" s="63">
        <v>255</v>
      </c>
      <c r="AC15" s="63">
        <v>0</v>
      </c>
      <c r="AD15" s="63">
        <v>0</v>
      </c>
      <c r="AE15" s="62"/>
      <c r="AF15" s="62"/>
      <c r="AG15" s="62"/>
      <c r="AH15" s="62"/>
      <c r="AI15" s="62"/>
      <c r="AJ15" s="63">
        <v>869</v>
      </c>
      <c r="AK15" s="63"/>
      <c r="AL15" s="63">
        <v>47</v>
      </c>
      <c r="AM15" s="63">
        <f t="shared" si="15"/>
        <v>916</v>
      </c>
      <c r="AN15" s="63">
        <f t="shared" si="16"/>
        <v>869</v>
      </c>
      <c r="AO15" s="63">
        <f t="shared" si="16"/>
        <v>47</v>
      </c>
      <c r="AP15" s="63">
        <f t="shared" si="17"/>
        <v>0</v>
      </c>
      <c r="AQ15" s="63">
        <f t="shared" si="18"/>
        <v>0</v>
      </c>
      <c r="AR15" s="63">
        <f t="shared" si="19"/>
        <v>0</v>
      </c>
      <c r="AS15" s="63">
        <f t="shared" si="20"/>
        <v>916</v>
      </c>
      <c r="AT15" s="63">
        <f t="shared" si="21"/>
        <v>869</v>
      </c>
      <c r="AU15" s="63">
        <f t="shared" si="22"/>
        <v>47</v>
      </c>
      <c r="AV15" s="61" t="s">
        <v>65</v>
      </c>
    </row>
    <row r="16" spans="1:48" s="3" customFormat="1" ht="138.75" customHeight="1" x14ac:dyDescent="0.25">
      <c r="A16" s="72" t="s">
        <v>16</v>
      </c>
      <c r="B16" s="7" t="s">
        <v>58</v>
      </c>
      <c r="C16" s="65">
        <f>SUM(C17:C19)</f>
        <v>4269</v>
      </c>
      <c r="D16" s="65">
        <f>SUM(D17:D19)</f>
        <v>4014</v>
      </c>
      <c r="E16" s="65">
        <f>SUM(E17:E19)</f>
        <v>255</v>
      </c>
      <c r="F16" s="65"/>
      <c r="G16" s="65"/>
      <c r="H16" s="65"/>
      <c r="I16" s="65"/>
      <c r="J16" s="65"/>
      <c r="K16" s="65"/>
      <c r="L16" s="65"/>
      <c r="M16" s="65"/>
      <c r="N16" s="65"/>
      <c r="O16" s="65"/>
      <c r="P16" s="65"/>
      <c r="Q16" s="65"/>
      <c r="R16" s="65">
        <f t="shared" ref="R16:AU16" si="23">SUM(R17:R19)</f>
        <v>5752</v>
      </c>
      <c r="S16" s="65">
        <f t="shared" si="23"/>
        <v>5480</v>
      </c>
      <c r="T16" s="65">
        <f t="shared" si="23"/>
        <v>272</v>
      </c>
      <c r="U16" s="65">
        <f t="shared" si="23"/>
        <v>2079</v>
      </c>
      <c r="V16" s="65">
        <f t="shared" si="23"/>
        <v>1980</v>
      </c>
      <c r="W16" s="65">
        <f t="shared" si="23"/>
        <v>99</v>
      </c>
      <c r="X16" s="65">
        <f t="shared" si="23"/>
        <v>3673</v>
      </c>
      <c r="Y16" s="65">
        <f t="shared" si="23"/>
        <v>3500</v>
      </c>
      <c r="Z16" s="65">
        <f t="shared" si="23"/>
        <v>173</v>
      </c>
      <c r="AA16" s="65">
        <f t="shared" si="23"/>
        <v>1466</v>
      </c>
      <c r="AB16" s="65">
        <f t="shared" si="23"/>
        <v>0</v>
      </c>
      <c r="AC16" s="65">
        <f t="shared" si="23"/>
        <v>33</v>
      </c>
      <c r="AD16" s="65">
        <f t="shared" si="23"/>
        <v>0</v>
      </c>
      <c r="AE16" s="65">
        <f t="shared" si="23"/>
        <v>248</v>
      </c>
      <c r="AF16" s="65">
        <f t="shared" si="23"/>
        <v>0</v>
      </c>
      <c r="AG16" s="65">
        <f t="shared" si="23"/>
        <v>0</v>
      </c>
      <c r="AH16" s="65">
        <f t="shared" si="23"/>
        <v>0</v>
      </c>
      <c r="AI16" s="65">
        <f t="shared" si="23"/>
        <v>1218</v>
      </c>
      <c r="AJ16" s="65">
        <f t="shared" si="23"/>
        <v>0</v>
      </c>
      <c r="AK16" s="65">
        <f t="shared" si="23"/>
        <v>33</v>
      </c>
      <c r="AL16" s="65">
        <f t="shared" si="23"/>
        <v>0</v>
      </c>
      <c r="AM16" s="65">
        <f t="shared" si="23"/>
        <v>4253</v>
      </c>
      <c r="AN16" s="65">
        <f t="shared" si="23"/>
        <v>4014</v>
      </c>
      <c r="AO16" s="65">
        <f t="shared" si="23"/>
        <v>239</v>
      </c>
      <c r="AP16" s="65">
        <f t="shared" si="23"/>
        <v>1831</v>
      </c>
      <c r="AQ16" s="65">
        <f t="shared" si="23"/>
        <v>1732</v>
      </c>
      <c r="AR16" s="65">
        <f t="shared" si="23"/>
        <v>99</v>
      </c>
      <c r="AS16" s="65">
        <f t="shared" si="23"/>
        <v>2422</v>
      </c>
      <c r="AT16" s="65">
        <f t="shared" si="23"/>
        <v>2282</v>
      </c>
      <c r="AU16" s="65">
        <f t="shared" si="23"/>
        <v>140</v>
      </c>
      <c r="AV16" s="60"/>
    </row>
    <row r="17" spans="1:49" ht="24.75" customHeight="1" x14ac:dyDescent="0.3">
      <c r="A17" s="8">
        <v>1</v>
      </c>
      <c r="B17" s="12" t="s">
        <v>52</v>
      </c>
      <c r="C17" s="64">
        <f>D17+E17</f>
        <v>900</v>
      </c>
      <c r="D17" s="64">
        <v>838</v>
      </c>
      <c r="E17" s="64">
        <v>62</v>
      </c>
      <c r="F17" s="63">
        <f>I17+L17</f>
        <v>1896</v>
      </c>
      <c r="G17" s="63">
        <f>J17+M17</f>
        <v>1801</v>
      </c>
      <c r="H17" s="63">
        <f>K17+N17</f>
        <v>95</v>
      </c>
      <c r="I17" s="64">
        <v>684</v>
      </c>
      <c r="J17" s="64">
        <v>651</v>
      </c>
      <c r="K17" s="64">
        <v>33</v>
      </c>
      <c r="L17" s="64">
        <v>1212</v>
      </c>
      <c r="M17" s="64">
        <v>1150</v>
      </c>
      <c r="N17" s="64">
        <v>62</v>
      </c>
      <c r="O17" s="64"/>
      <c r="P17" s="64"/>
      <c r="Q17" s="64"/>
      <c r="R17" s="63">
        <f>S17+T17</f>
        <v>1880</v>
      </c>
      <c r="S17" s="63">
        <f>V17+Y17</f>
        <v>1801</v>
      </c>
      <c r="T17" s="63">
        <f>W17+Z17</f>
        <v>79</v>
      </c>
      <c r="U17" s="63">
        <f>V17+W17</f>
        <v>684</v>
      </c>
      <c r="V17" s="64">
        <v>651</v>
      </c>
      <c r="W17" s="64">
        <v>33</v>
      </c>
      <c r="X17" s="63">
        <f>Y17+Z17</f>
        <v>1196</v>
      </c>
      <c r="Y17" s="64">
        <v>1150</v>
      </c>
      <c r="Z17" s="64">
        <v>46</v>
      </c>
      <c r="AA17" s="63">
        <f>AE17+AI17</f>
        <v>963</v>
      </c>
      <c r="AB17" s="63">
        <f t="shared" ref="AB17:AD19" si="24">AF17+AJ17</f>
        <v>0</v>
      </c>
      <c r="AC17" s="63">
        <f t="shared" si="24"/>
        <v>33</v>
      </c>
      <c r="AD17" s="63">
        <f t="shared" si="24"/>
        <v>0</v>
      </c>
      <c r="AE17" s="64"/>
      <c r="AF17" s="64"/>
      <c r="AG17" s="64"/>
      <c r="AH17" s="64"/>
      <c r="AI17" s="64">
        <v>963</v>
      </c>
      <c r="AJ17" s="64"/>
      <c r="AK17" s="64">
        <v>33</v>
      </c>
      <c r="AL17" s="64"/>
      <c r="AM17" s="63">
        <f>AN17+AO17</f>
        <v>884</v>
      </c>
      <c r="AN17" s="63">
        <f>AQ17+AT17</f>
        <v>838</v>
      </c>
      <c r="AO17" s="63">
        <f>AR17+AU17</f>
        <v>46</v>
      </c>
      <c r="AP17" s="63">
        <f>AQ17+AR17</f>
        <v>684</v>
      </c>
      <c r="AQ17" s="63">
        <f>V17-AE17+AF17</f>
        <v>651</v>
      </c>
      <c r="AR17" s="63">
        <f>W17-AG17+AH17</f>
        <v>33</v>
      </c>
      <c r="AS17" s="63">
        <f>AT17+AU17</f>
        <v>200</v>
      </c>
      <c r="AT17" s="63">
        <f>Y17-AI17+AJ17</f>
        <v>187</v>
      </c>
      <c r="AU17" s="63">
        <f>Z17-AK17+AL17</f>
        <v>13</v>
      </c>
      <c r="AV17" s="61" t="s">
        <v>61</v>
      </c>
      <c r="AW17" s="78"/>
    </row>
    <row r="18" spans="1:49" ht="24.75" customHeight="1" x14ac:dyDescent="0.3">
      <c r="A18" s="8">
        <v>2</v>
      </c>
      <c r="B18" s="12" t="s">
        <v>53</v>
      </c>
      <c r="C18" s="64">
        <f>D18+E18</f>
        <v>1469</v>
      </c>
      <c r="D18" s="64">
        <v>1384</v>
      </c>
      <c r="E18" s="64">
        <v>85</v>
      </c>
      <c r="F18" s="63">
        <f t="shared" ref="F18:H19" si="25">I18+L18</f>
        <v>1717</v>
      </c>
      <c r="G18" s="63">
        <f t="shared" si="25"/>
        <v>1632</v>
      </c>
      <c r="H18" s="63">
        <f t="shared" si="25"/>
        <v>85</v>
      </c>
      <c r="I18" s="64">
        <v>619</v>
      </c>
      <c r="J18" s="64">
        <v>590</v>
      </c>
      <c r="K18" s="64">
        <v>29</v>
      </c>
      <c r="L18" s="64">
        <v>1098</v>
      </c>
      <c r="M18" s="64">
        <v>1042</v>
      </c>
      <c r="N18" s="64">
        <v>56</v>
      </c>
      <c r="O18" s="64"/>
      <c r="P18" s="64"/>
      <c r="Q18" s="64"/>
      <c r="R18" s="63">
        <f t="shared" ref="R18" si="26">S18+T18</f>
        <v>1717</v>
      </c>
      <c r="S18" s="63">
        <f t="shared" ref="S18:T19" si="27">V18+Y18</f>
        <v>1632</v>
      </c>
      <c r="T18" s="63">
        <f t="shared" si="27"/>
        <v>85</v>
      </c>
      <c r="U18" s="63">
        <f t="shared" ref="U18" si="28">V18+W18</f>
        <v>619</v>
      </c>
      <c r="V18" s="63">
        <v>590</v>
      </c>
      <c r="W18" s="63">
        <v>29</v>
      </c>
      <c r="X18" s="63">
        <f t="shared" ref="X18" si="29">Y18+Z18</f>
        <v>1098</v>
      </c>
      <c r="Y18" s="63">
        <v>1042</v>
      </c>
      <c r="Z18" s="63">
        <v>56</v>
      </c>
      <c r="AA18" s="63">
        <f t="shared" ref="AA18" si="30">AE18+AI18</f>
        <v>248</v>
      </c>
      <c r="AB18" s="63">
        <f t="shared" si="24"/>
        <v>0</v>
      </c>
      <c r="AC18" s="63">
        <f t="shared" si="24"/>
        <v>0</v>
      </c>
      <c r="AD18" s="63">
        <f t="shared" si="24"/>
        <v>0</v>
      </c>
      <c r="AE18" s="64">
        <v>248</v>
      </c>
      <c r="AF18" s="64"/>
      <c r="AG18" s="64"/>
      <c r="AH18" s="64"/>
      <c r="AI18" s="64"/>
      <c r="AJ18" s="64"/>
      <c r="AK18" s="64"/>
      <c r="AL18" s="64"/>
      <c r="AM18" s="63">
        <f t="shared" ref="AM18:AM19" si="31">AN18+AO18</f>
        <v>1469</v>
      </c>
      <c r="AN18" s="63">
        <f t="shared" ref="AN18:AO19" si="32">AQ18+AT18</f>
        <v>1384</v>
      </c>
      <c r="AO18" s="63">
        <f t="shared" si="32"/>
        <v>85</v>
      </c>
      <c r="AP18" s="63">
        <f t="shared" ref="AP18:AP19" si="33">AQ18+AR18</f>
        <v>371</v>
      </c>
      <c r="AQ18" s="63">
        <f>V18-AE18+AF18</f>
        <v>342</v>
      </c>
      <c r="AR18" s="63">
        <f t="shared" ref="AR18:AR19" si="34">W18-AG18+AH18</f>
        <v>29</v>
      </c>
      <c r="AS18" s="63">
        <f t="shared" ref="AS18:AS19" si="35">AT18+AU18</f>
        <v>1098</v>
      </c>
      <c r="AT18" s="63">
        <f t="shared" ref="AT18:AT19" si="36">Y18-AI18+AJ18</f>
        <v>1042</v>
      </c>
      <c r="AU18" s="63">
        <f t="shared" ref="AU18:AU19" si="37">Z18-AK18+AL18</f>
        <v>56</v>
      </c>
      <c r="AV18" s="61" t="s">
        <v>62</v>
      </c>
    </row>
    <row r="19" spans="1:49" ht="28.5" customHeight="1" x14ac:dyDescent="0.3">
      <c r="A19" s="8">
        <v>3</v>
      </c>
      <c r="B19" s="12" t="s">
        <v>56</v>
      </c>
      <c r="C19" s="64">
        <f>D19+E19</f>
        <v>1900</v>
      </c>
      <c r="D19" s="64">
        <v>1792</v>
      </c>
      <c r="E19" s="64">
        <v>108</v>
      </c>
      <c r="F19" s="63">
        <f t="shared" si="25"/>
        <v>2155</v>
      </c>
      <c r="G19" s="63">
        <f t="shared" si="25"/>
        <v>2047</v>
      </c>
      <c r="H19" s="63">
        <f t="shared" si="25"/>
        <v>108</v>
      </c>
      <c r="I19" s="64">
        <v>776</v>
      </c>
      <c r="J19" s="64">
        <v>739</v>
      </c>
      <c r="K19" s="64">
        <v>37</v>
      </c>
      <c r="L19" s="64">
        <v>1379</v>
      </c>
      <c r="M19" s="64">
        <v>1308</v>
      </c>
      <c r="N19" s="64">
        <v>71</v>
      </c>
      <c r="O19" s="64"/>
      <c r="P19" s="64"/>
      <c r="Q19" s="64"/>
      <c r="R19" s="63">
        <f t="shared" ref="R19" si="38">U19+X19</f>
        <v>2155</v>
      </c>
      <c r="S19" s="63">
        <f t="shared" si="27"/>
        <v>2047</v>
      </c>
      <c r="T19" s="63">
        <f t="shared" si="27"/>
        <v>108</v>
      </c>
      <c r="U19" s="64">
        <v>776</v>
      </c>
      <c r="V19" s="64">
        <v>739</v>
      </c>
      <c r="W19" s="64">
        <v>37</v>
      </c>
      <c r="X19" s="64">
        <v>1379</v>
      </c>
      <c r="Y19" s="64">
        <v>1308</v>
      </c>
      <c r="Z19" s="64">
        <v>71</v>
      </c>
      <c r="AA19" s="63">
        <f>AE19+AI19</f>
        <v>255</v>
      </c>
      <c r="AB19" s="63">
        <f t="shared" si="24"/>
        <v>0</v>
      </c>
      <c r="AC19" s="63">
        <f t="shared" si="24"/>
        <v>0</v>
      </c>
      <c r="AD19" s="63">
        <f t="shared" si="24"/>
        <v>0</v>
      </c>
      <c r="AE19" s="64"/>
      <c r="AF19" s="64"/>
      <c r="AG19" s="64"/>
      <c r="AH19" s="64"/>
      <c r="AI19" s="64">
        <v>255</v>
      </c>
      <c r="AJ19" s="64"/>
      <c r="AK19" s="64"/>
      <c r="AL19" s="64"/>
      <c r="AM19" s="63">
        <f t="shared" si="31"/>
        <v>1900</v>
      </c>
      <c r="AN19" s="63">
        <f t="shared" si="32"/>
        <v>1792</v>
      </c>
      <c r="AO19" s="63">
        <f t="shared" si="32"/>
        <v>108</v>
      </c>
      <c r="AP19" s="63">
        <f t="shared" si="33"/>
        <v>776</v>
      </c>
      <c r="AQ19" s="63">
        <f t="shared" ref="AQ19" si="39">V19-AE19+AF19</f>
        <v>739</v>
      </c>
      <c r="AR19" s="63">
        <f t="shared" si="34"/>
        <v>37</v>
      </c>
      <c r="AS19" s="63">
        <f t="shared" si="35"/>
        <v>1124</v>
      </c>
      <c r="AT19" s="63">
        <f t="shared" si="36"/>
        <v>1053</v>
      </c>
      <c r="AU19" s="63">
        <f t="shared" si="37"/>
        <v>71</v>
      </c>
      <c r="AV19" s="61" t="s">
        <v>65</v>
      </c>
    </row>
  </sheetData>
  <mergeCells count="72">
    <mergeCell ref="AP6:AR6"/>
    <mergeCell ref="AN7:AN8"/>
    <mergeCell ref="AO7:AO8"/>
    <mergeCell ref="AP7:AP8"/>
    <mergeCell ref="AQ7:AQ8"/>
    <mergeCell ref="AR7:AR8"/>
    <mergeCell ref="A4:A8"/>
    <mergeCell ref="B4:B8"/>
    <mergeCell ref="C5:C8"/>
    <mergeCell ref="D6:D8"/>
    <mergeCell ref="E6:E8"/>
    <mergeCell ref="AE6:AH6"/>
    <mergeCell ref="AI6:AL6"/>
    <mergeCell ref="T7:T8"/>
    <mergeCell ref="F5:H5"/>
    <mergeCell ref="F4:Q4"/>
    <mergeCell ref="R4:Z4"/>
    <mergeCell ref="AA4:AL4"/>
    <mergeCell ref="U7:U8"/>
    <mergeCell ref="V7:V8"/>
    <mergeCell ref="W7:W8"/>
    <mergeCell ref="P7:P8"/>
    <mergeCell ref="Q7:Q8"/>
    <mergeCell ref="S7:S8"/>
    <mergeCell ref="F6:F8"/>
    <mergeCell ref="G6:H6"/>
    <mergeCell ref="I6:K6"/>
    <mergeCell ref="M7:M8"/>
    <mergeCell ref="N7:N8"/>
    <mergeCell ref="D5:E5"/>
    <mergeCell ref="O3:W3"/>
    <mergeCell ref="C4:E4"/>
    <mergeCell ref="U6:W6"/>
    <mergeCell ref="L6:N6"/>
    <mergeCell ref="G7:G8"/>
    <mergeCell ref="H7:H8"/>
    <mergeCell ref="I7:I8"/>
    <mergeCell ref="J7:J8"/>
    <mergeCell ref="K7:K8"/>
    <mergeCell ref="L7:L8"/>
    <mergeCell ref="AU7:AU8"/>
    <mergeCell ref="AM4:AU4"/>
    <mergeCell ref="AV4:AV8"/>
    <mergeCell ref="I5:Q5"/>
    <mergeCell ref="R5:T5"/>
    <mergeCell ref="U5:Z5"/>
    <mergeCell ref="AA5:AD5"/>
    <mergeCell ref="AE5:AL5"/>
    <mergeCell ref="AM5:AO5"/>
    <mergeCell ref="AP5:AU5"/>
    <mergeCell ref="O6:Q6"/>
    <mergeCell ref="R6:R8"/>
    <mergeCell ref="S6:T6"/>
    <mergeCell ref="X6:Z6"/>
    <mergeCell ref="AA6:AB7"/>
    <mergeCell ref="AC6:AD7"/>
    <mergeCell ref="A2:AV2"/>
    <mergeCell ref="A1:AV1"/>
    <mergeCell ref="AN3:AV3"/>
    <mergeCell ref="AM6:AM8"/>
    <mergeCell ref="AN6:AO6"/>
    <mergeCell ref="AS6:AU6"/>
    <mergeCell ref="O7:O8"/>
    <mergeCell ref="X7:X8"/>
    <mergeCell ref="Y7:Y8"/>
    <mergeCell ref="Z7:Z8"/>
    <mergeCell ref="AE7:AF7"/>
    <mergeCell ref="AG7:AH7"/>
    <mergeCell ref="AI7:AJ7"/>
    <mergeCell ref="AK7:AL7"/>
    <mergeCell ref="AS7:AS8"/>
    <mergeCell ref="AT7:AT8"/>
  </mergeCells>
  <pageMargins left="0.3" right="0.16" top="0.44" bottom="0.48" header="0.3" footer="0.3"/>
  <pageSetup paperSize="9" scale="5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040F126D0B4B4DB83E10593CC9657E" ma:contentTypeVersion="2" ma:contentTypeDescription="Create a new document." ma:contentTypeScope="" ma:versionID="bc865b4f45415bd6d9edb59b6d820544">
  <xsd:schema xmlns:xsd="http://www.w3.org/2001/XMLSchema" xmlns:xs="http://www.w3.org/2001/XMLSchema" xmlns:p="http://schemas.microsoft.com/office/2006/metadata/properties" xmlns:ns2="24e12227-0b0d-4b23-9586-977e009500b0" xmlns:ns3="ae4e42cd-c673-4541-a17d-d353a4125f5e" targetNamespace="http://schemas.microsoft.com/office/2006/metadata/properties" ma:root="true" ma:fieldsID="0acf8286736a2877a680aa0849ebe948" ns2:_="" ns3:_="">
    <xsd:import namespace="24e12227-0b0d-4b23-9586-977e009500b0"/>
    <xsd:import namespace="ae4e42cd-c673-4541-a17d-d353a4125f5e"/>
    <xsd:element name="properties">
      <xsd:complexType>
        <xsd:sequence>
          <xsd:element name="documentManagement">
            <xsd:complexType>
              <xsd:all>
                <xsd:element ref="ns2:MaTinBai" minOccurs="0"/>
                <xsd:element ref="ns2:KieuTepTi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e12227-0b0d-4b23-9586-977e009500b0" elementFormDefault="qualified">
    <xsd:import namespace="http://schemas.microsoft.com/office/2006/documentManagement/types"/>
    <xsd:import namespace="http://schemas.microsoft.com/office/infopath/2007/PartnerControls"/>
    <xsd:element name="MaTinBai" ma:index="8" nillable="true" ma:displayName="MaTinBai" ma:internalName="MaTinBai">
      <xsd:simpleType>
        <xsd:restriction base="dms:Text">
          <xsd:maxLength value="255"/>
        </xsd:restriction>
      </xsd:simpleType>
    </xsd:element>
    <xsd:element name="KieuTepTin" ma:index="9" nillable="true" ma:displayName="KieuTepTin" ma:default="Tài liệu đính kèm" ma:format="Dropdown" ma:internalName="KieuTepTin">
      <xsd:simpleType>
        <xsd:restriction base="dms:Choice">
          <xsd:enumeration value="Tài liệu đính kèm"/>
          <xsd:enumeration value="Tài liệu"/>
          <xsd:enumeration value="Khác"/>
        </xsd:restriction>
      </xsd:simpleType>
    </xsd:element>
  </xsd:schema>
  <xsd:schema xmlns:xsd="http://www.w3.org/2001/XMLSchema" xmlns:xs="http://www.w3.org/2001/XMLSchema" xmlns:dms="http://schemas.microsoft.com/office/2006/documentManagement/types" xmlns:pc="http://schemas.microsoft.com/office/infopath/2007/PartnerControls" targetNamespace="ae4e42cd-c673-4541-a17d-d353a4125f5e"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KieuTepTin xmlns="24e12227-0b0d-4b23-9586-977e009500b0">Tài liệu đính kèm</KieuTepTin>
    <MaTinBai xmlns="24e12227-0b0d-4b23-9586-977e009500b0">66c18dbd4d8bff52</MaTinBai>
    <_dlc_DocId xmlns="ae4e42cd-c673-4541-a17d-d353a4125f5e">DDYPFUVZ5X6F-6-6858</_dlc_DocId>
    <_dlc_DocIdUrl xmlns="ae4e42cd-c673-4541-a17d-d353a4125f5e">
      <Url>https://dbdc.backan.gov.vn/_layouts/15/DocIdRedir.aspx?ID=DDYPFUVZ5X6F-6-6858</Url>
      <Description>DDYPFUVZ5X6F-6-6858</Description>
    </_dlc_DocIdUrl>
  </documentManagement>
</p:properties>
</file>

<file path=customXml/itemProps1.xml><?xml version="1.0" encoding="utf-8"?>
<ds:datastoreItem xmlns:ds="http://schemas.openxmlformats.org/officeDocument/2006/customXml" ds:itemID="{552D295F-9780-4FBF-BCAE-FCA3F558CB2F}"/>
</file>

<file path=customXml/itemProps2.xml><?xml version="1.0" encoding="utf-8"?>
<ds:datastoreItem xmlns:ds="http://schemas.openxmlformats.org/officeDocument/2006/customXml" ds:itemID="{1DDDB2C5-E3E9-4F1B-94DC-FE8096BE8B02}"/>
</file>

<file path=customXml/itemProps3.xml><?xml version="1.0" encoding="utf-8"?>
<ds:datastoreItem xmlns:ds="http://schemas.openxmlformats.org/officeDocument/2006/customXml" ds:itemID="{7E86A896-4098-4D0C-9E65-D547876CBB68}"/>
</file>

<file path=customXml/itemProps4.xml><?xml version="1.0" encoding="utf-8"?>
<ds:datastoreItem xmlns:ds="http://schemas.openxmlformats.org/officeDocument/2006/customXml" ds:itemID="{5ACFC45A-4E06-4A58-BEF8-F7AED08497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Biểu số 01</vt:lpstr>
      <vt:lpstr>Biểu</vt:lpstr>
      <vt:lpstr>'Biểu số 01'!Print_Titles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2024-05-04T13:30:08Z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0x010100A8040F126D0B4B4DB83E10593CC9657E</vt:lpwstr>
  </property>
  <property fmtid="{D5CDD505-2E9C-101B-9397-08002B2CF9AE}" pid="3" name="_dlc_DocIdItemGuid">
    <vt:lpwstr>7e3164fa-dfa2-47d6-b431-308bc392ecb7</vt:lpwstr>
  </property>
</Properties>
</file>