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filterPrivacy="1"/>
  <xr:revisionPtr revIDLastSave="0" documentId="13_ncr:1_{BCAB1AFB-2D39-4429-9A76-3F16AD64EAEB}" xr6:coauthVersionLast="47" xr6:coauthVersionMax="47" xr10:uidLastSave="{00000000-0000-0000-0000-000000000000}"/>
  <bookViews>
    <workbookView xWindow="-120" yWindow="-120" windowWidth="29040" windowHeight="15840" activeTab="1" xr2:uid="{00000000-000D-0000-FFFF-FFFF00000000}"/>
  </bookViews>
  <sheets>
    <sheet name="Biểu 1" sheetId="2" r:id="rId1"/>
    <sheet name="biểu 2" sheetId="1" r:id="rId2"/>
  </sheets>
  <definedNames>
    <definedName name="_xlnm.Print_Titles" localSheetId="1">'biểu 2'!$5:$8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U82" i="1" l="1"/>
  <c r="AU61" i="1"/>
  <c r="AW61" i="1" s="1"/>
  <c r="Y59" i="1"/>
  <c r="Z59" i="1"/>
  <c r="AA59" i="1"/>
  <c r="AB59" i="1"/>
  <c r="AC59" i="1"/>
  <c r="AD59" i="1"/>
  <c r="AE59" i="1"/>
  <c r="AF59" i="1"/>
  <c r="AG59" i="1"/>
  <c r="AH59" i="1"/>
  <c r="AI59" i="1"/>
  <c r="AJ59" i="1"/>
  <c r="AK59" i="1"/>
  <c r="AL59" i="1"/>
  <c r="AM59" i="1"/>
  <c r="AN59" i="1"/>
  <c r="AO59" i="1"/>
  <c r="AP59" i="1"/>
  <c r="AQ59" i="1"/>
  <c r="AR59" i="1"/>
  <c r="AS59" i="1"/>
  <c r="AT59" i="1"/>
  <c r="AU59" i="1"/>
  <c r="X59" i="1"/>
  <c r="Y67" i="1" l="1"/>
  <c r="Z67" i="1"/>
  <c r="AA67" i="1"/>
  <c r="AB67" i="1"/>
  <c r="AC67" i="1"/>
  <c r="AD67" i="1"/>
  <c r="AE67" i="1"/>
  <c r="AF67" i="1"/>
  <c r="AG67" i="1"/>
  <c r="AH67" i="1"/>
  <c r="AI67" i="1"/>
  <c r="AJ67" i="1"/>
  <c r="AK67" i="1"/>
  <c r="AL67" i="1"/>
  <c r="AM67" i="1"/>
  <c r="AN67" i="1"/>
  <c r="AO67" i="1"/>
  <c r="AP67" i="1"/>
  <c r="AQ67" i="1"/>
  <c r="AR67" i="1"/>
  <c r="AS67" i="1"/>
  <c r="AT67" i="1"/>
  <c r="X67" i="1"/>
  <c r="AU75" i="1"/>
  <c r="AW75" i="1" s="1"/>
  <c r="AU76" i="1"/>
  <c r="AW76" i="1" s="1"/>
  <c r="AU77" i="1"/>
  <c r="AW77" i="1" s="1"/>
  <c r="AU78" i="1"/>
  <c r="AU79" i="1"/>
  <c r="AW79" i="1" s="1"/>
  <c r="AU80" i="1"/>
  <c r="AW80" i="1" s="1"/>
  <c r="AU81" i="1"/>
  <c r="AW81" i="1" s="1"/>
  <c r="AU74" i="1"/>
  <c r="AW74" i="1" s="1"/>
  <c r="AU73" i="1"/>
  <c r="AW73" i="1" s="1"/>
  <c r="AU72" i="1"/>
  <c r="AW72" i="1" s="1"/>
  <c r="AU71" i="1"/>
  <c r="AW71" i="1" s="1"/>
  <c r="AU70" i="1"/>
  <c r="AW70" i="1" s="1"/>
  <c r="AU69" i="1"/>
  <c r="AW69" i="1" s="1"/>
  <c r="AU68" i="1"/>
  <c r="AU66" i="1"/>
  <c r="AW66" i="1" s="1"/>
  <c r="AU65" i="1"/>
  <c r="AU64" i="1"/>
  <c r="AW64" i="1" s="1"/>
  <c r="AT62" i="1"/>
  <c r="AS62" i="1"/>
  <c r="AR62" i="1"/>
  <c r="AQ62" i="1"/>
  <c r="AP62" i="1"/>
  <c r="AO62" i="1"/>
  <c r="AN62" i="1"/>
  <c r="AM62" i="1"/>
  <c r="AL62" i="1"/>
  <c r="AK62" i="1"/>
  <c r="AJ62" i="1"/>
  <c r="AI62" i="1"/>
  <c r="AH62" i="1"/>
  <c r="AG62" i="1"/>
  <c r="AF62" i="1"/>
  <c r="AE62" i="1"/>
  <c r="AD62" i="1"/>
  <c r="AC62" i="1"/>
  <c r="AB62" i="1"/>
  <c r="AA62" i="1"/>
  <c r="Z62" i="1"/>
  <c r="Y62" i="1"/>
  <c r="X62" i="1"/>
  <c r="AU58" i="1"/>
  <c r="AW58" i="1" s="1"/>
  <c r="AU56" i="1"/>
  <c r="AT56" i="1"/>
  <c r="AS56" i="1"/>
  <c r="AR56" i="1"/>
  <c r="AQ56" i="1"/>
  <c r="AP56" i="1"/>
  <c r="AO56" i="1"/>
  <c r="AN56" i="1"/>
  <c r="AM56" i="1"/>
  <c r="AL56" i="1"/>
  <c r="AK56" i="1"/>
  <c r="AJ56" i="1"/>
  <c r="AI56" i="1"/>
  <c r="AH56" i="1"/>
  <c r="AG56" i="1"/>
  <c r="AF56" i="1"/>
  <c r="AE56" i="1"/>
  <c r="AD56" i="1"/>
  <c r="AC56" i="1"/>
  <c r="AB56" i="1"/>
  <c r="AA56" i="1"/>
  <c r="Z56" i="1"/>
  <c r="Y56" i="1"/>
  <c r="X56" i="1"/>
  <c r="AU55" i="1"/>
  <c r="AW55" i="1" s="1"/>
  <c r="AT53" i="1"/>
  <c r="AS53" i="1"/>
  <c r="AR53" i="1"/>
  <c r="AQ53" i="1"/>
  <c r="AP53" i="1"/>
  <c r="AO53" i="1"/>
  <c r="AN53" i="1"/>
  <c r="AM53" i="1"/>
  <c r="AL53" i="1"/>
  <c r="AK53" i="1"/>
  <c r="AJ53" i="1"/>
  <c r="AI53" i="1"/>
  <c r="AH53" i="1"/>
  <c r="AG53" i="1"/>
  <c r="AF53" i="1"/>
  <c r="AE53" i="1"/>
  <c r="AD53" i="1"/>
  <c r="AC53" i="1"/>
  <c r="AB53" i="1"/>
  <c r="AA53" i="1"/>
  <c r="Z53" i="1"/>
  <c r="Y53" i="1"/>
  <c r="X53" i="1"/>
  <c r="AU52" i="1"/>
  <c r="AT50" i="1"/>
  <c r="AS50" i="1"/>
  <c r="AR50" i="1"/>
  <c r="AQ50" i="1"/>
  <c r="AP50" i="1"/>
  <c r="AO50" i="1"/>
  <c r="AN50" i="1"/>
  <c r="AM50" i="1"/>
  <c r="AL50" i="1"/>
  <c r="AK50" i="1"/>
  <c r="AJ50" i="1"/>
  <c r="AI50" i="1"/>
  <c r="AH50" i="1"/>
  <c r="AG50" i="1"/>
  <c r="AF50" i="1"/>
  <c r="AE50" i="1"/>
  <c r="AD50" i="1"/>
  <c r="AC50" i="1"/>
  <c r="AB50" i="1"/>
  <c r="AA50" i="1"/>
  <c r="Z50" i="1"/>
  <c r="Y50" i="1"/>
  <c r="X50" i="1"/>
  <c r="AU49" i="1"/>
  <c r="AW49" i="1" s="1"/>
  <c r="AT47" i="1"/>
  <c r="AS47" i="1"/>
  <c r="AR47" i="1"/>
  <c r="AQ47" i="1"/>
  <c r="AP47" i="1"/>
  <c r="AO47" i="1"/>
  <c r="AN47" i="1"/>
  <c r="AM47" i="1"/>
  <c r="AL47" i="1"/>
  <c r="AK47" i="1"/>
  <c r="AJ47" i="1"/>
  <c r="AI47" i="1"/>
  <c r="AH47" i="1"/>
  <c r="AG47" i="1"/>
  <c r="AF47" i="1"/>
  <c r="AE47" i="1"/>
  <c r="AD47" i="1"/>
  <c r="AC47" i="1"/>
  <c r="AB47" i="1"/>
  <c r="AA47" i="1"/>
  <c r="Z47" i="1"/>
  <c r="Y47" i="1"/>
  <c r="X47" i="1"/>
  <c r="AU46" i="1"/>
  <c r="AW46" i="1" s="1"/>
  <c r="AU44" i="1"/>
  <c r="AT42" i="1"/>
  <c r="AS42" i="1"/>
  <c r="AR42" i="1"/>
  <c r="AQ42" i="1"/>
  <c r="AP42" i="1"/>
  <c r="AO42" i="1"/>
  <c r="AN42" i="1"/>
  <c r="AM42" i="1"/>
  <c r="AL42" i="1"/>
  <c r="AK42" i="1"/>
  <c r="AJ42" i="1"/>
  <c r="AI42" i="1"/>
  <c r="AH42" i="1"/>
  <c r="AG42" i="1"/>
  <c r="AF42" i="1"/>
  <c r="AE42" i="1"/>
  <c r="AD42" i="1"/>
  <c r="AC42" i="1"/>
  <c r="AB42" i="1"/>
  <c r="AA42" i="1"/>
  <c r="Z42" i="1"/>
  <c r="Y42" i="1"/>
  <c r="X42" i="1"/>
  <c r="AU41" i="1"/>
  <c r="AW41" i="1" s="1"/>
  <c r="AU40" i="1"/>
  <c r="AW40" i="1" s="1"/>
  <c r="AT38" i="1"/>
  <c r="AS38" i="1"/>
  <c r="AR38" i="1"/>
  <c r="AQ38" i="1"/>
  <c r="AQ37" i="1" s="1"/>
  <c r="AP38" i="1"/>
  <c r="AO38" i="1"/>
  <c r="AN38" i="1"/>
  <c r="AM38" i="1"/>
  <c r="AM37" i="1" s="1"/>
  <c r="AL38" i="1"/>
  <c r="AK38" i="1"/>
  <c r="AJ38" i="1"/>
  <c r="AI38" i="1"/>
  <c r="AI37" i="1" s="1"/>
  <c r="AH38" i="1"/>
  <c r="AG38" i="1"/>
  <c r="AF38" i="1"/>
  <c r="AE38" i="1"/>
  <c r="AE37" i="1" s="1"/>
  <c r="AD38" i="1"/>
  <c r="AC38" i="1"/>
  <c r="AB38" i="1"/>
  <c r="AA38" i="1"/>
  <c r="AA37" i="1" s="1"/>
  <c r="Z38" i="1"/>
  <c r="Y38" i="1"/>
  <c r="X38" i="1"/>
  <c r="AU29" i="1"/>
  <c r="AW29" i="1" s="1"/>
  <c r="AU28" i="1"/>
  <c r="AT28" i="1"/>
  <c r="AS28" i="1"/>
  <c r="AR28" i="1"/>
  <c r="AQ28" i="1"/>
  <c r="AP28" i="1"/>
  <c r="AO28" i="1"/>
  <c r="AN28" i="1"/>
  <c r="AM28" i="1"/>
  <c r="AL28" i="1"/>
  <c r="AK28" i="1"/>
  <c r="AJ28" i="1"/>
  <c r="AI28" i="1"/>
  <c r="AH28" i="1"/>
  <c r="AG28" i="1"/>
  <c r="AF28" i="1"/>
  <c r="AE28" i="1"/>
  <c r="AD28" i="1"/>
  <c r="AC28" i="1"/>
  <c r="AB28" i="1"/>
  <c r="AA28" i="1"/>
  <c r="Z28" i="1"/>
  <c r="Y28" i="1"/>
  <c r="X28" i="1"/>
  <c r="W28" i="1"/>
  <c r="V28" i="1"/>
  <c r="U28" i="1"/>
  <c r="T28" i="1"/>
  <c r="S28" i="1"/>
  <c r="R28" i="1"/>
  <c r="Q28" i="1"/>
  <c r="P28" i="1"/>
  <c r="O28" i="1"/>
  <c r="N28" i="1"/>
  <c r="M28" i="1"/>
  <c r="L28" i="1"/>
  <c r="K28" i="1"/>
  <c r="J28" i="1"/>
  <c r="AU17" i="1"/>
  <c r="AW17" i="1" s="1"/>
  <c r="AU15" i="1"/>
  <c r="AT15" i="1"/>
  <c r="AS15" i="1"/>
  <c r="AR15" i="1"/>
  <c r="AQ15" i="1"/>
  <c r="AP15" i="1"/>
  <c r="AO15" i="1"/>
  <c r="AN15" i="1"/>
  <c r="AM15" i="1"/>
  <c r="AL15" i="1"/>
  <c r="AK15" i="1"/>
  <c r="AJ15" i="1"/>
  <c r="AI15" i="1"/>
  <c r="AH15" i="1"/>
  <c r="AG15" i="1"/>
  <c r="AF15" i="1"/>
  <c r="AE15" i="1"/>
  <c r="AD15" i="1"/>
  <c r="AC15" i="1"/>
  <c r="AB15" i="1"/>
  <c r="AA15" i="1"/>
  <c r="Z15" i="1"/>
  <c r="Y15" i="1"/>
  <c r="X15" i="1"/>
  <c r="AB36" i="1" l="1"/>
  <c r="X37" i="1"/>
  <c r="X36" i="1" s="1"/>
  <c r="AB37" i="1"/>
  <c r="AF37" i="1"/>
  <c r="AJ37" i="1"/>
  <c r="AN37" i="1"/>
  <c r="AN36" i="1" s="1"/>
  <c r="AR37" i="1"/>
  <c r="AR36" i="1" s="1"/>
  <c r="AW44" i="1"/>
  <c r="AU42" i="1"/>
  <c r="AQ36" i="1"/>
  <c r="AM36" i="1"/>
  <c r="AI36" i="1"/>
  <c r="AE36" i="1"/>
  <c r="AA36" i="1"/>
  <c r="AU67" i="1"/>
  <c r="AW68" i="1"/>
  <c r="AJ36" i="1"/>
  <c r="Y37" i="1"/>
  <c r="Y36" i="1" s="1"/>
  <c r="AC37" i="1"/>
  <c r="AC36" i="1" s="1"/>
  <c r="AG37" i="1"/>
  <c r="AG36" i="1" s="1"/>
  <c r="AK37" i="1"/>
  <c r="AK36" i="1" s="1"/>
  <c r="AO37" i="1"/>
  <c r="AO36" i="1" s="1"/>
  <c r="AS37" i="1"/>
  <c r="AS36" i="1" s="1"/>
  <c r="AU47" i="1"/>
  <c r="AU62" i="1"/>
  <c r="AW65" i="1"/>
  <c r="AH36" i="1"/>
  <c r="AF36" i="1"/>
  <c r="Z37" i="1"/>
  <c r="Z36" i="1" s="1"/>
  <c r="AD37" i="1"/>
  <c r="AD36" i="1" s="1"/>
  <c r="AH37" i="1"/>
  <c r="AL37" i="1"/>
  <c r="AL36" i="1" s="1"/>
  <c r="AP37" i="1"/>
  <c r="AP36" i="1" s="1"/>
  <c r="AT37" i="1"/>
  <c r="AT36" i="1" s="1"/>
  <c r="AU50" i="1"/>
  <c r="AW52" i="1"/>
  <c r="AU53" i="1"/>
  <c r="AU38" i="1"/>
  <c r="AU35" i="1"/>
  <c r="AW35" i="1" s="1"/>
  <c r="AU34" i="1"/>
  <c r="AW34" i="1" s="1"/>
  <c r="K30" i="1"/>
  <c r="L30" i="1"/>
  <c r="M30" i="1"/>
  <c r="N30" i="1"/>
  <c r="O30" i="1"/>
  <c r="P30" i="1"/>
  <c r="Q30" i="1"/>
  <c r="R30" i="1"/>
  <c r="S30" i="1"/>
  <c r="T30" i="1"/>
  <c r="U30" i="1"/>
  <c r="V30" i="1"/>
  <c r="W30" i="1"/>
  <c r="X30" i="1"/>
  <c r="Y30" i="1"/>
  <c r="Z30" i="1"/>
  <c r="AA30" i="1"/>
  <c r="AB30" i="1"/>
  <c r="AC30" i="1"/>
  <c r="AD30" i="1"/>
  <c r="AE30" i="1"/>
  <c r="AF30" i="1"/>
  <c r="AG30" i="1"/>
  <c r="AH30" i="1"/>
  <c r="AI30" i="1"/>
  <c r="AJ30" i="1"/>
  <c r="AK30" i="1"/>
  <c r="AL30" i="1"/>
  <c r="AM30" i="1"/>
  <c r="AN30" i="1"/>
  <c r="AO30" i="1"/>
  <c r="AP30" i="1"/>
  <c r="AQ30" i="1"/>
  <c r="AR30" i="1"/>
  <c r="AS30" i="1"/>
  <c r="AT30" i="1"/>
  <c r="J30" i="1"/>
  <c r="AU37" i="1" l="1"/>
  <c r="AU36" i="1" s="1"/>
  <c r="AU32" i="1"/>
  <c r="AU30" i="1" l="1"/>
  <c r="AW32" i="1"/>
  <c r="D14" i="2"/>
  <c r="E22" i="2"/>
  <c r="E21" i="2"/>
  <c r="E20" i="2"/>
  <c r="E19" i="2"/>
  <c r="E17" i="2"/>
  <c r="E16" i="2"/>
  <c r="E15" i="2"/>
  <c r="E10" i="2"/>
  <c r="E11" i="2"/>
  <c r="E12" i="2"/>
  <c r="E13" i="2"/>
  <c r="E9" i="2"/>
  <c r="D8" i="2"/>
  <c r="D7" i="2" s="1"/>
  <c r="C8" i="2"/>
  <c r="C18" i="2"/>
  <c r="C14" i="2" s="1"/>
  <c r="E18" i="2" l="1"/>
  <c r="E14" i="2" s="1"/>
  <c r="E8" i="2"/>
  <c r="E7" i="2" s="1"/>
  <c r="C7" i="2"/>
  <c r="AU27" i="1" l="1"/>
  <c r="AU26" i="1" s="1"/>
  <c r="K26" i="1"/>
  <c r="L26" i="1"/>
  <c r="M26" i="1"/>
  <c r="N26" i="1"/>
  <c r="O26" i="1"/>
  <c r="P26" i="1"/>
  <c r="Q26" i="1"/>
  <c r="R26" i="1"/>
  <c r="S26" i="1"/>
  <c r="T26" i="1"/>
  <c r="U26" i="1"/>
  <c r="V26" i="1"/>
  <c r="W26" i="1"/>
  <c r="X26" i="1"/>
  <c r="Y26" i="1"/>
  <c r="Z26" i="1"/>
  <c r="AA26" i="1"/>
  <c r="AB26" i="1"/>
  <c r="AD26" i="1"/>
  <c r="AE26" i="1"/>
  <c r="AF26" i="1"/>
  <c r="AG26" i="1"/>
  <c r="AI26" i="1"/>
  <c r="AJ26" i="1"/>
  <c r="AK26" i="1"/>
  <c r="AN26" i="1"/>
  <c r="AP26" i="1"/>
  <c r="AQ26" i="1"/>
  <c r="AR26" i="1"/>
  <c r="AS26" i="1"/>
  <c r="AT26" i="1"/>
  <c r="AU25" i="1"/>
  <c r="AW25" i="1" s="1"/>
  <c r="AU24" i="1"/>
  <c r="AW24" i="1" s="1"/>
  <c r="AU21" i="1"/>
  <c r="AU20" i="1"/>
  <c r="AW20" i="1" s="1"/>
  <c r="AU14" i="1"/>
  <c r="AW14" i="1" s="1"/>
  <c r="K22" i="1"/>
  <c r="L22" i="1"/>
  <c r="M22" i="1"/>
  <c r="N22" i="1"/>
  <c r="O22" i="1"/>
  <c r="P22" i="1"/>
  <c r="Q22" i="1"/>
  <c r="R22" i="1"/>
  <c r="S22" i="1"/>
  <c r="T22" i="1"/>
  <c r="U22" i="1"/>
  <c r="V22" i="1"/>
  <c r="W22" i="1"/>
  <c r="X22" i="1"/>
  <c r="Y22" i="1"/>
  <c r="Z22" i="1"/>
  <c r="AA22" i="1"/>
  <c r="AB22" i="1"/>
  <c r="AC22" i="1"/>
  <c r="AD22" i="1"/>
  <c r="AE22" i="1"/>
  <c r="AF22" i="1"/>
  <c r="AG22" i="1"/>
  <c r="AH22" i="1"/>
  <c r="AI22" i="1"/>
  <c r="AJ22" i="1"/>
  <c r="AK22" i="1"/>
  <c r="AL22" i="1"/>
  <c r="AM22" i="1"/>
  <c r="AN22" i="1"/>
  <c r="AO22" i="1"/>
  <c r="AP22" i="1"/>
  <c r="AQ22" i="1"/>
  <c r="AR22" i="1"/>
  <c r="AS22" i="1"/>
  <c r="AT22" i="1"/>
  <c r="J22" i="1"/>
  <c r="K18" i="1"/>
  <c r="L18" i="1"/>
  <c r="M18" i="1"/>
  <c r="N18" i="1"/>
  <c r="O18" i="1"/>
  <c r="P18" i="1"/>
  <c r="Q18" i="1"/>
  <c r="R18" i="1"/>
  <c r="S18" i="1"/>
  <c r="T18" i="1"/>
  <c r="U18" i="1"/>
  <c r="V18" i="1"/>
  <c r="W18" i="1"/>
  <c r="X18" i="1"/>
  <c r="Y18" i="1"/>
  <c r="Z18" i="1"/>
  <c r="AA18" i="1"/>
  <c r="AB18" i="1"/>
  <c r="AC18" i="1"/>
  <c r="AD18" i="1"/>
  <c r="AE18" i="1"/>
  <c r="AF18" i="1"/>
  <c r="AG18" i="1"/>
  <c r="AH18" i="1"/>
  <c r="AI18" i="1"/>
  <c r="AJ18" i="1"/>
  <c r="AK18" i="1"/>
  <c r="AL18" i="1"/>
  <c r="AM18" i="1"/>
  <c r="AN18" i="1"/>
  <c r="AO18" i="1"/>
  <c r="AP18" i="1"/>
  <c r="AQ18" i="1"/>
  <c r="AR18" i="1"/>
  <c r="AS18" i="1"/>
  <c r="AT18" i="1"/>
  <c r="J18" i="1"/>
  <c r="K12" i="1"/>
  <c r="L12" i="1"/>
  <c r="M12" i="1"/>
  <c r="N12" i="1"/>
  <c r="O12" i="1"/>
  <c r="P12" i="1"/>
  <c r="Q12" i="1"/>
  <c r="R12" i="1"/>
  <c r="S12" i="1"/>
  <c r="T12" i="1"/>
  <c r="U12" i="1"/>
  <c r="V12" i="1"/>
  <c r="W12" i="1"/>
  <c r="X12" i="1"/>
  <c r="Y12" i="1"/>
  <c r="Z12" i="1"/>
  <c r="Z11" i="1" s="1"/>
  <c r="AA12" i="1"/>
  <c r="AA11" i="1" s="1"/>
  <c r="AB12" i="1"/>
  <c r="AC12" i="1"/>
  <c r="AD12" i="1"/>
  <c r="AE12" i="1"/>
  <c r="AE11" i="1" s="1"/>
  <c r="AF12" i="1"/>
  <c r="AG12" i="1"/>
  <c r="AH12" i="1"/>
  <c r="AI12" i="1"/>
  <c r="AI11" i="1" s="1"/>
  <c r="AJ12" i="1"/>
  <c r="AK12" i="1"/>
  <c r="AL12" i="1"/>
  <c r="AM12" i="1"/>
  <c r="AM11" i="1" s="1"/>
  <c r="AN12" i="1"/>
  <c r="AO12" i="1"/>
  <c r="AP12" i="1"/>
  <c r="AQ12" i="1"/>
  <c r="AQ11" i="1" s="1"/>
  <c r="AR12" i="1"/>
  <c r="AS12" i="1"/>
  <c r="AT12" i="1"/>
  <c r="J12" i="1"/>
  <c r="J26" i="1"/>
  <c r="AC27" i="1"/>
  <c r="AC26" i="1" s="1"/>
  <c r="AH27" i="1"/>
  <c r="AM27" i="1" s="1"/>
  <c r="AM26" i="1" s="1"/>
  <c r="AO27" i="1"/>
  <c r="AO26" i="1" s="1"/>
  <c r="AT11" i="1" l="1"/>
  <c r="AD11" i="1"/>
  <c r="AD10" i="1" s="1"/>
  <c r="AS11" i="1"/>
  <c r="AO11" i="1"/>
  <c r="AK11" i="1"/>
  <c r="AK10" i="1" s="1"/>
  <c r="AG11" i="1"/>
  <c r="AG10" i="1" s="1"/>
  <c r="AC11" i="1"/>
  <c r="Y11" i="1"/>
  <c r="AP11" i="1"/>
  <c r="AP10" i="1" s="1"/>
  <c r="AR11" i="1"/>
  <c r="AN11" i="1"/>
  <c r="AJ11" i="1"/>
  <c r="AF11" i="1"/>
  <c r="AF10" i="1" s="1"/>
  <c r="AB11" i="1"/>
  <c r="AB10" i="1" s="1"/>
  <c r="X11" i="1"/>
  <c r="AN10" i="1"/>
  <c r="AS10" i="1"/>
  <c r="AO10" i="1"/>
  <c r="AR10" i="1"/>
  <c r="AT10" i="1"/>
  <c r="Z10" i="1"/>
  <c r="AC10" i="1"/>
  <c r="AQ10" i="1"/>
  <c r="AM10" i="1"/>
  <c r="AI10" i="1"/>
  <c r="AE10" i="1"/>
  <c r="AH26" i="1"/>
  <c r="Y10" i="1"/>
  <c r="U11" i="1"/>
  <c r="Q11" i="1"/>
  <c r="M11" i="1"/>
  <c r="AJ10" i="1"/>
  <c r="X10" i="1"/>
  <c r="AA10" i="1"/>
  <c r="V11" i="1"/>
  <c r="R11" i="1"/>
  <c r="N11" i="1"/>
  <c r="T11" i="1"/>
  <c r="P11" i="1"/>
  <c r="L11" i="1"/>
  <c r="AU18" i="1"/>
  <c r="W11" i="1"/>
  <c r="S11" i="1"/>
  <c r="O11" i="1"/>
  <c r="AW27" i="1"/>
  <c r="AU22" i="1"/>
  <c r="AW21" i="1"/>
  <c r="AU12" i="1"/>
  <c r="AL27" i="1"/>
  <c r="AL26" i="1" s="1"/>
  <c r="AL11" i="1" s="1"/>
  <c r="AH11" i="1" l="1"/>
  <c r="AH10" i="1" s="1"/>
  <c r="AU11" i="1"/>
  <c r="AU10" i="1"/>
  <c r="AL10" i="1"/>
  <c r="AM19" i="1"/>
  <c r="AL19"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B25" authorId="0" shapeId="0" xr:uid="{00000000-0006-0000-0100-000001000000}">
      <text>
        <r>
          <rPr>
            <b/>
            <sz val="9"/>
            <color indexed="81"/>
            <rFont val="Tahoma"/>
            <family val="2"/>
          </rPr>
          <t>Author:</t>
        </r>
        <r>
          <rPr>
            <sz val="9"/>
            <color indexed="81"/>
            <rFont val="Tahoma"/>
            <family val="2"/>
          </rPr>
          <t xml:space="preserve">
Điều chỉnh tên dự án tại QĐ số 2370/QĐ-UBND ngày 15/12/2023
</t>
        </r>
      </text>
    </comment>
  </commentList>
</comments>
</file>

<file path=xl/sharedStrings.xml><?xml version="1.0" encoding="utf-8"?>
<sst xmlns="http://schemas.openxmlformats.org/spreadsheetml/2006/main" count="245" uniqueCount="188">
  <si>
    <t>Đơn vị tính: Triệu đồng</t>
  </si>
  <si>
    <t>Đơn vị: Triệu đồng</t>
  </si>
  <si>
    <t>TT</t>
  </si>
  <si>
    <t>Danh mục dự án</t>
  </si>
  <si>
    <t>Địa điểm xây dựng</t>
  </si>
  <si>
    <t>Địa điểm mở tài khoản của dự án</t>
  </si>
  <si>
    <t>Mã số dự án đầu tư</t>
  </si>
  <si>
    <t>Mã ngành kinh tế</t>
  </si>
  <si>
    <t xml:space="preserve">Thời gian khởi công - hoàn thành </t>
  </si>
  <si>
    <t>Quyết định đầu tư</t>
  </si>
  <si>
    <t>Quyết định phê duyệt quyết toán</t>
  </si>
  <si>
    <t>Lũy kế vốn đã giao đến hết năm 2020</t>
  </si>
  <si>
    <t>Kế hoạch giai đoạn 2021-2025</t>
  </si>
  <si>
    <t xml:space="preserve">Kế hoạch giai đoạn 2021-2025 </t>
  </si>
  <si>
    <t>Kế hoạch năm 2021</t>
  </si>
  <si>
    <t>Lũy kế vốn đã bố trí đến năm 2021 nguồn vốn CĐNS tỉnh</t>
  </si>
  <si>
    <t xml:space="preserve">Kế hoạch năm 2022 </t>
  </si>
  <si>
    <t>Lũy kế vốn đã bố trí đến năm 2022 nguồn vốn CĐNS tỉnh</t>
  </si>
  <si>
    <t xml:space="preserve">Kế hoạch năm 2023 </t>
  </si>
  <si>
    <t>Luỹ kế KH vốn đã giao trong giai đoạn 2021-2023</t>
  </si>
  <si>
    <t>KH đầu tư trung hạn giai đoạn 2024-2025 còn lại</t>
  </si>
  <si>
    <t>Chủ đầu tư</t>
  </si>
  <si>
    <t>Tỷ lệ luỹ kế vốn đã bố trí đến hết năm 2024 do với KH ĐT công trung hạn 2021-2025</t>
  </si>
  <si>
    <t>Ghi chú</t>
  </si>
  <si>
    <t>Khởi công</t>
  </si>
  <si>
    <t>Hoàn thành</t>
  </si>
  <si>
    <t>Số quyết định; ngày, tháng, năm ban hành</t>
  </si>
  <si>
    <t>Tổng mức đầu tư</t>
  </si>
  <si>
    <t>Giá trị quyết toán</t>
  </si>
  <si>
    <t>Giao đầu giai đoạn - NQ 76 năm 2021, QĐ 1777 năm 2021</t>
  </si>
  <si>
    <t>Điều chỉnh lần 1 - NQ 01 năm 2022, QĐ 378</t>
  </si>
  <si>
    <t>Điều chỉnh lần 2 - NQ 08 năm 2022, QĐ 734</t>
  </si>
  <si>
    <t>Điều chỉnh lần 3 - NQ 19 năm 2022, QĐ 1405</t>
  </si>
  <si>
    <t>Điều chỉnh lần 4 - NQ 42 năm 2022, QĐ 2064</t>
  </si>
  <si>
    <t>Điều chỉnh lần 5 - NQ 54 năm 2022; QĐ 2432</t>
  </si>
  <si>
    <t>Điều chỉnh lần 6 - NQ 13 năm 2023; QĐ 441</t>
  </si>
  <si>
    <t>Điều chỉnh lần 7 - NQ 25 năm 2023; QĐ 774</t>
  </si>
  <si>
    <t>Điều chỉnh lần 8 - NQ 57 năm 2023</t>
  </si>
  <si>
    <t>KH vốn</t>
  </si>
  <si>
    <t>Giải ngân kế hoạch 2021 đến 31/1/2022</t>
  </si>
  <si>
    <t>Kế hoạch năm 2021 được phép kéo dài sang năm 2022</t>
  </si>
  <si>
    <t xml:space="preserve">Giải ngân Kế hoạch vốn được phép kéo dài </t>
  </si>
  <si>
    <t>Giao đầu năm - QĐ 2388</t>
  </si>
  <si>
    <t>Điều chỉnh lần 1 - QĐ 735</t>
  </si>
  <si>
    <t>Điều chỉnh lần 2 - QĐ 1419</t>
  </si>
  <si>
    <t>Điều chỉnh lần 3 - QĐ 2063</t>
  </si>
  <si>
    <t>Giải ngân kế hoạch 2022 đến 31/1/2023</t>
  </si>
  <si>
    <t>Kế hoạch năm 2022 được phép kéo dài sang năm 2023,</t>
  </si>
  <si>
    <t>Tổng số</t>
  </si>
  <si>
    <t>Trong đó giai đoạn 2021-2022</t>
  </si>
  <si>
    <t>Kế hoạch vốn</t>
  </si>
  <si>
    <t>Dự kiến giải ngân hết năm</t>
  </si>
  <si>
    <t>Tổng số (tất cả các nguồn vốn)</t>
  </si>
  <si>
    <t>NSĐP</t>
  </si>
  <si>
    <t>I</t>
  </si>
  <si>
    <t>Dự án khởi công mới năm 2024</t>
  </si>
  <si>
    <t>Kho bạc Nhà nước tỉnh Bắc Kạn</t>
  </si>
  <si>
    <t>II</t>
  </si>
  <si>
    <t>Giáo dục, đào tạo</t>
  </si>
  <si>
    <t>Sửa chữa, nâng cấp trường THCS Huyền Tụng, thành phố Bắc Kạn</t>
  </si>
  <si>
    <t>Phường Huyện Tụng, thành phố Bắc Kạn</t>
  </si>
  <si>
    <t>UBND thành phố Bắc Kạn</t>
  </si>
  <si>
    <t>CBĐT</t>
  </si>
  <si>
    <t>III</t>
  </si>
  <si>
    <t>Phường Đức Xuân, thành phố Bắc Kạn</t>
  </si>
  <si>
    <t>IV</t>
  </si>
  <si>
    <t>Ban QLDA ĐTXD tỉnh</t>
  </si>
  <si>
    <t>Văn hóa, thông tin</t>
  </si>
  <si>
    <t>Cải tạo, sửa chữa Bảo tàng tỉnh</t>
  </si>
  <si>
    <t>Tỉnh Bắc Kạn</t>
  </si>
  <si>
    <t>Sở Kế hoạch và Đầu tư</t>
  </si>
  <si>
    <t>Thành phố Bắc Kạn</t>
  </si>
  <si>
    <t>Hoạt động của các cơ quan quản lý nhà nước</t>
  </si>
  <si>
    <t>Cải tạo, sửa chữa trụ sở làm việc một số cơ quan: Uỷ ban Mặt trận Tổ quốc  Việt Nam tỉnh; Đảng uỷ Các cơ quan tỉnh; Tỉnh đoàn; Báo Bắc Kạn</t>
  </si>
  <si>
    <t>Đối ứng dự án ODA</t>
  </si>
  <si>
    <t>Dự án Hạ tầng cơ bản cho phát triển toàn diện các tỉnh vùng Đông Bắc: Hà Giang, Cao Bằng, Bắc Kạn, Lạng Sơn- Tiểu dự án tỉnh Bắc Kạn</t>
  </si>
  <si>
    <t>1205/QĐ-TTg 17/8/2017; 1249/QĐ-UBND 25/8/2017; 1767/QĐ-UBND 23/10/2018</t>
  </si>
  <si>
    <t>Đề nghị điều chỉnh</t>
  </si>
  <si>
    <t>Kế hoạch vốn năm 2024 đã giao</t>
  </si>
  <si>
    <t>Kế hoạch vốn năm 2024 sau điều chỉnh</t>
  </si>
  <si>
    <t>Giảm</t>
  </si>
  <si>
    <t>Tăng</t>
  </si>
  <si>
    <t>Hàng rào khu Văn hoá thể thao Tổng Đích</t>
  </si>
  <si>
    <t>Cải tạo, sửa chữa Trung tâm Giáo dục thường xuyên tỉnh Bắc Kạn (cơ sở 2) thành trụ sở làm việc Sở GD&amp;ĐT; hoàn thiện hệ thống phòng cháy chữa cháy trường THPT Ba Bể và trường THPT Ngân Sơn</t>
  </si>
  <si>
    <t>132/QĐ-UBND ngày 23/01/2024</t>
  </si>
  <si>
    <t>ĐỀ NGHỊ ĐIỀU CHỈNH KẾ HOẠCH ĐẦU TƯ VỐN CÔNG NĂM 2024 - NGUỒN VỐN NGÂN SÁCH ĐỊA PHƯƠNG (LẦN 1)</t>
  </si>
  <si>
    <t>STT</t>
  </si>
  <si>
    <t>Nguồn vốn</t>
  </si>
  <si>
    <t>TỔNG SỐ</t>
  </si>
  <si>
    <t>Vốn ngân sách địa phương</t>
  </si>
  <si>
    <t>-</t>
  </si>
  <si>
    <t>Chi xây dựng cơ bản vốn tập trung trong nước</t>
  </si>
  <si>
    <t>Đầu tư từ nguồn thu sử dụng đất</t>
  </si>
  <si>
    <t>Xổ số kiến thiết</t>
  </si>
  <si>
    <t>Bội chi ngân sách địa phương</t>
  </si>
  <si>
    <t>Vốn ngân sách trung ương</t>
  </si>
  <si>
    <t>Vốn trong nước</t>
  </si>
  <si>
    <t>Vốn nước ngoài</t>
  </si>
  <si>
    <t>Nguồn vốn Chương trình phục hồi và phát triển kinh tế - xã hội</t>
  </si>
  <si>
    <t>Vốn chương trình mục tiêu quốc gia</t>
  </si>
  <si>
    <t>Chương trình mục tiêu quốc gia giảm nghèo bền vững</t>
  </si>
  <si>
    <t>Chương trình mục tiêu quốc gia phát triển kinh tế - xã hội vùng đồng bào dân tộc thiểu số và miền núi</t>
  </si>
  <si>
    <t>Chương trình mục tiêu quốc gia xây dựng nông thôn mới</t>
  </si>
  <si>
    <t>TỔNG KẾ HOẠCH ĐẦU TƯ CÔNG NĂM 2024 TỈNH BẮC KẠN</t>
  </si>
  <si>
    <t>Kế hoạch năm 2024 đã giao</t>
  </si>
  <si>
    <t>Nguồn vốn tăng thu, tiết kiệm chi</t>
  </si>
  <si>
    <t>Kế hoạch năm 2024 sau điều chỉnh</t>
  </si>
  <si>
    <t>Đề nghị điều chỉnh, bổ sung</t>
  </si>
  <si>
    <t>Dự phòng ngân sách trung ương</t>
  </si>
  <si>
    <t>CHI XÂY DỰNG CƠ BẢN VỐN TẬP TRUNG TRONG NƯỚC</t>
  </si>
  <si>
    <t>A</t>
  </si>
  <si>
    <t>TỔNG</t>
  </si>
  <si>
    <t>Dự án chuyển tiếp</t>
  </si>
  <si>
    <t>V</t>
  </si>
  <si>
    <t>B</t>
  </si>
  <si>
    <t>NGUỒN TĂNG THU, TIẾT KIỆM CHI</t>
  </si>
  <si>
    <t>Văn hoá</t>
  </si>
  <si>
    <t>Giáo dục và Đào tạo</t>
  </si>
  <si>
    <t>Dự án Đầu tư xây dựng, cải tạo, nâng cấp các trường học trên địa bàn tỉnh</t>
  </si>
  <si>
    <t>An ninh và trật tự, an toàn xã hội</t>
  </si>
  <si>
    <t>Xây dựng trụ sở làm việc Công an xã, thị trấn trên địa bàn tỉnh giai đoạn 2024-2025</t>
  </si>
  <si>
    <t>Quốc phòng</t>
  </si>
  <si>
    <t>Cấp nước sinh hoạt cho Trung đoàn 750 (cơ sở 1), Bộ CHQS tỉnh Bắc Kạn</t>
  </si>
  <si>
    <t>Xây dựng trụ sở làm việc Ban QLDA ĐTXD công trình giao thông tỉnh</t>
  </si>
  <si>
    <t>Chuẩn bị đầu tư</t>
  </si>
  <si>
    <t>Công an tỉnh</t>
  </si>
  <si>
    <t>Bộ CHQS tỉnh</t>
  </si>
  <si>
    <t>Ban QLDA ĐTXD công trình giao thông</t>
  </si>
  <si>
    <t>UBND huyện Chợ Mới</t>
  </si>
  <si>
    <t>UBND huyện Chợ Đồn</t>
  </si>
  <si>
    <t>Dự phòng phân bổ sau</t>
  </si>
  <si>
    <t>C</t>
  </si>
  <si>
    <t>THU TỪ XỔ SỐ KIẾN THIẾT</t>
  </si>
  <si>
    <t>Trường THCS Quảng Chu, huyện Chợ Mới</t>
  </si>
  <si>
    <t>Trường TH&amp;THCS Nam Cường, huyện Chợ Đồn</t>
  </si>
  <si>
    <t>Trường THPT Phủ Thông, huyện Bạch Thông</t>
  </si>
  <si>
    <t>Dự án hoàn thành</t>
  </si>
  <si>
    <t>2169/QĐ-UBND ngày 12/11/2021</t>
  </si>
  <si>
    <t>Biểu số 02</t>
  </si>
  <si>
    <t>Biểu số 01</t>
  </si>
  <si>
    <t>C1</t>
  </si>
  <si>
    <t>Phân bổ chi tiết</t>
  </si>
  <si>
    <t>C2</t>
  </si>
  <si>
    <t>Cấp hỗ trợ cho UBND các huyện điều hành</t>
  </si>
  <si>
    <t>Hỗ trợ UBND huyện Ba Bể kinh phí xây dựng các hạng mục công  trình phục vụ cho diễn tập (KVPT) huyện Ba Bể năm 2023</t>
  </si>
  <si>
    <t>UBND huyện Ba Bể</t>
  </si>
  <si>
    <t>VI</t>
  </si>
  <si>
    <t>Nông, lâm nghiệp</t>
  </si>
  <si>
    <t>Hỗ trợ kết cấu hạ tầng các Hợp tác xã trên địa bàn tỉnh Bắc Kạn</t>
  </si>
  <si>
    <t>821/QĐ-UBND ngày 15/5/2023</t>
  </si>
  <si>
    <t>Ban QLDA ĐTXD công trình nông nghiệp và phát triển nông thôn</t>
  </si>
  <si>
    <t>Nhiệm vụ khác</t>
  </si>
  <si>
    <t xml:space="preserve">Uỷ thác qua Ngân hàng Chính sách xã hội </t>
  </si>
  <si>
    <t>1454/QĐ-UBND ngày 11/8/2023</t>
  </si>
  <si>
    <t>Chi nhánh NHCSXH tỉnh</t>
  </si>
  <si>
    <t>Giao thông</t>
  </si>
  <si>
    <t>Sở Giao thông Vận tải</t>
  </si>
  <si>
    <t>Sở Nông nghiệp và Phát triển nông thôn</t>
  </si>
  <si>
    <t>VII</t>
  </si>
  <si>
    <t>Trụ sở làm việc hội Cựu Chiến binh tỉnh</t>
  </si>
  <si>
    <t>Cải tạo, sửa chữa Trụ sở Quỹ phát triển đất, rừng và bảo vệ môi trường</t>
  </si>
  <si>
    <t>VIII</t>
  </si>
  <si>
    <t>Hỗ trợ UBND huyện Bạch Thông thực hiện công trình Trường TH&amp;THCS Vi Hương - HM: Sửa chữa khu hành chính và các phòng học (để đạt trường chuẩn)</t>
  </si>
  <si>
    <t>UBND huyện Bạch Thông</t>
  </si>
  <si>
    <t>Hỗ trợ UBND huyện Ba Bể kinh phí tạo mặt bằng để tổ chức các hoạt động du lịch tại khu vực tổ chức lễ hội Lồng tồng, xã Nam Mẫu, huyện Ba Bể</t>
  </si>
  <si>
    <t xml:space="preserve">Hỗ trợ UBND huyện Pác Nặm kinh phí đầu tư nâng cấp các hạng mục phát triển du lịch khu vực Mù Là - Pác Nặm </t>
  </si>
  <si>
    <t>UBND huyện Pác Nặm</t>
  </si>
  <si>
    <t>Hỗ trợ UBND thành phố Bắc Kạn kinh phí thực hiện Phương án tuyến phố đi bộ tại thành phố Bắc Kạn</t>
  </si>
  <si>
    <t xml:space="preserve">Hỗ trợ các địa phương đầu tư cơ sở vật chất và phát triển điểm du lịch theo Điều 6 quy định ban hành kèm theo Nghị quyết Nghị quyết số 16/2023/NQ-HĐND ngày 23/10/2023 của HĐND tỉnh ban hành quy định một số chính sách hỗ trợ phát triển điểm du lịch trên địa bàn tỉnh, trong đó:  </t>
  </si>
  <si>
    <t xml:space="preserve">Huyện Chợ Mới </t>
  </si>
  <si>
    <t>Huyện Chợ Đồn</t>
  </si>
  <si>
    <t xml:space="preserve">Huyện Bạch Thông </t>
  </si>
  <si>
    <t>Sửa chữa, nâng cấp công trình vượt dòng phòng chống, khắc phục hậu quả thiên tai, ĐBGT đường tràn Km13+900 ĐT251 tại xã Cốc Đán, huyện Ngân Sơn</t>
  </si>
  <si>
    <t>Sửa chữa, nâng cấp công trình vượt dòng phòng chống, khắc phục hậu quả thiên tai, ĐBGT đường tràn Km 1+200 ĐT.254 tại xã Bình Trung, huyện Chợ Đồn</t>
  </si>
  <si>
    <t>Sửa chữa, nâng cấp các công trình thuỷ lợi năm 2024</t>
  </si>
  <si>
    <t>1852/QĐ-UBND ngày 12/10/2023</t>
  </si>
  <si>
    <t>Hỗ trợ UBND thành phố Bắc Kạn thực hiện công trình cải tạo, nâng cấp đường từ Quốc lộ 3 lên đồi Chánh sứ tỉnh Bắc Kạn</t>
  </si>
  <si>
    <t>Hỗ trợ UBND huyện Ngân Sơn hoàn thiện hạ tầng nông thôn mới xã Bằng Vân</t>
  </si>
  <si>
    <t>Hỗ trợ UBND huyện Na Rì hoàn thiện hạ tầng nông thôn mới xã Côn Minh và xã Liêm Thuỷ</t>
  </si>
  <si>
    <t>Hỗ trợ UBND huyện Chợ Đồn kinh phí thực hiện các công trình khắc phục hậu quả thiên tai, bão lũ, đảm bảo giao thông</t>
  </si>
  <si>
    <t>Hỗ trợ UBND thành phố Bắc Kạn kinh phí thực hiện chuẩn bị đầu tư tuyến đường kết nối cao tốc (CT.07) với thành phố Bắc Kạn</t>
  </si>
  <si>
    <t>UBND huyện Ngân Sơn</t>
  </si>
  <si>
    <t>UBND huyện Na Rì</t>
  </si>
  <si>
    <t>Công nghiệp</t>
  </si>
  <si>
    <t>Dự án cấp điện nông thôn tỉnh Bắc Kạn</t>
  </si>
  <si>
    <t>IX</t>
  </si>
  <si>
    <t>(Kèm theo Tờ trình số       /TTr-UBND ngày      /3/2024 của Uỷ ban nhân dân tỉnh Bắc Kạn)</t>
  </si>
  <si>
    <t>(Kèm theo Tờ trình số        /TTr-UBND ngày     tháng 3 năm 2024 của UBND tỉnh Bắc Kạn)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</si>
</sst>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scheme val="minor"/>
    </font>
    <font>
      <sz val="11"/>
      <color theme="1"/>
      <name val="Calibri"/>
      <family val="2"/>
      <scheme val="minor"/>
    </font>
    <font>
      <b/>
      <sz val="14"/>
      <name val="Times New Roman"/>
      <family val="1"/>
    </font>
    <font>
      <sz val="12"/>
      <name val="Times New Roman"/>
      <family val="1"/>
    </font>
    <font>
      <i/>
      <sz val="14"/>
      <name val="Times New Roman"/>
      <family val="1"/>
    </font>
    <font>
      <i/>
      <sz val="12"/>
      <name val="Times New Roman"/>
      <family val="1"/>
    </font>
    <font>
      <b/>
      <sz val="12"/>
      <name val="Times New Roman"/>
      <family val="1"/>
    </font>
    <font>
      <b/>
      <i/>
      <sz val="12"/>
      <name val="Times New Roman"/>
      <family val="1"/>
    </font>
    <font>
      <sz val="12"/>
      <color theme="1"/>
      <name val="Times New Roman"/>
      <family val="1"/>
    </font>
    <font>
      <b/>
      <sz val="9"/>
      <color indexed="81"/>
      <name val="Tahoma"/>
      <family val="2"/>
    </font>
    <font>
      <sz val="9"/>
      <color indexed="81"/>
      <name val="Tahoma"/>
      <family val="2"/>
    </font>
    <font>
      <b/>
      <sz val="14"/>
      <color theme="1"/>
      <name val="Times New Roman"/>
      <family val="1"/>
    </font>
    <font>
      <sz val="14"/>
      <color theme="1"/>
      <name val="Times New Roman"/>
      <family val="1"/>
    </font>
    <font>
      <i/>
      <sz val="14"/>
      <color theme="1"/>
      <name val="Times New Roman"/>
      <family val="1"/>
    </font>
    <font>
      <sz val="14"/>
      <color theme="0"/>
      <name val="Times New Roman"/>
      <family val="1"/>
    </font>
    <font>
      <sz val="14"/>
      <name val="Times New Roman"/>
      <family val="1"/>
    </font>
    <font>
      <b/>
      <i/>
      <sz val="14"/>
      <color theme="1"/>
      <name val="Times New Roman"/>
      <family val="1"/>
    </font>
    <font>
      <b/>
      <i/>
      <sz val="12"/>
      <color theme="1"/>
      <name val="Times New Roman"/>
      <family val="1"/>
    </font>
    <font>
      <sz val="10"/>
      <name val="Arial"/>
      <family val="2"/>
    </font>
    <font>
      <sz val="12"/>
      <name val="Times New Roman"/>
      <family val="2"/>
    </font>
  </fonts>
  <fills count="3">
    <fill>
      <patternFill patternType="none"/>
    </fill>
    <fill>
      <patternFill patternType="gray125"/>
    </fill>
    <fill>
      <patternFill patternType="solid">
        <fgColor theme="0"/>
        <bgColor indexed="64"/>
      </patternFill>
    </fill>
  </fills>
  <borders count="15">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auto="1"/>
      </right>
      <top style="thin">
        <color auto="1"/>
      </top>
      <bottom/>
      <diagonal/>
    </border>
    <border>
      <left/>
      <right/>
      <top style="thin">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auto="1"/>
      </bottom>
      <diagonal/>
    </border>
    <border>
      <left/>
      <right style="thin">
        <color auto="1"/>
      </right>
      <top/>
      <bottom style="thin">
        <color auto="1"/>
      </bottom>
      <diagonal/>
    </border>
    <border>
      <left style="thin">
        <color indexed="64"/>
      </left>
      <right/>
      <top style="thin">
        <color indexed="64"/>
      </top>
      <bottom style="thin">
        <color indexed="64"/>
      </bottom>
      <diagonal/>
    </border>
    <border>
      <left/>
      <right style="thin">
        <color auto="1"/>
      </right>
      <top style="thin">
        <color indexed="64"/>
      </top>
      <bottom style="thin">
        <color auto="1"/>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style="hair">
        <color indexed="64"/>
      </top>
      <bottom/>
      <diagonal/>
    </border>
  </borders>
  <cellStyleXfs count="4">
    <xf numFmtId="0" fontId="0" fillId="0" borderId="0"/>
    <xf numFmtId="9" fontId="1" fillId="0" borderId="0" applyFont="0" applyFill="0" applyBorder="0" applyAlignment="0" applyProtection="0"/>
    <xf numFmtId="0" fontId="1" fillId="0" borderId="0"/>
    <xf numFmtId="0" fontId="18" fillId="0" borderId="0"/>
  </cellStyleXfs>
  <cellXfs count="121">
    <xf numFmtId="0" fontId="0" fillId="0" borderId="0" xfId="0"/>
    <xf numFmtId="0" fontId="3" fillId="0" borderId="0" xfId="0" applyFont="1" applyFill="1" applyAlignment="1">
      <alignment vertical="center" wrapText="1"/>
    </xf>
    <xf numFmtId="3" fontId="3" fillId="0" borderId="0" xfId="0" applyNumberFormat="1" applyFont="1" applyFill="1" applyAlignment="1">
      <alignment vertical="center" wrapText="1"/>
    </xf>
    <xf numFmtId="0" fontId="3" fillId="0" borderId="0" xfId="0" applyFont="1" applyFill="1" applyAlignment="1">
      <alignment horizontal="center" vertical="center" wrapText="1"/>
    </xf>
    <xf numFmtId="0" fontId="3" fillId="0" borderId="0" xfId="0" applyFont="1" applyFill="1" applyAlignment="1">
      <alignment horizontal="right" vertical="center" wrapText="1"/>
    </xf>
    <xf numFmtId="3" fontId="3" fillId="0" borderId="0" xfId="0" applyNumberFormat="1" applyFont="1" applyFill="1" applyAlignment="1">
      <alignment horizontal="right" vertical="center" wrapText="1"/>
    </xf>
    <xf numFmtId="0" fontId="6" fillId="0" borderId="6"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0" xfId="0" applyFont="1" applyFill="1" applyAlignment="1">
      <alignment horizontal="center" vertical="center" wrapText="1"/>
    </xf>
    <xf numFmtId="0" fontId="6" fillId="0" borderId="8"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6" fillId="0" borderId="6" xfId="0" applyFont="1" applyFill="1" applyBorder="1" applyAlignment="1">
      <alignment vertical="center" wrapText="1"/>
    </xf>
    <xf numFmtId="3" fontId="6" fillId="0" borderId="6" xfId="0" applyNumberFormat="1" applyFont="1" applyFill="1" applyBorder="1" applyAlignment="1">
      <alignment vertical="center" wrapText="1"/>
    </xf>
    <xf numFmtId="3" fontId="6" fillId="0" borderId="6" xfId="0" applyNumberFormat="1" applyFont="1" applyFill="1" applyBorder="1" applyAlignment="1">
      <alignment horizontal="center" vertical="center" wrapText="1"/>
    </xf>
    <xf numFmtId="0" fontId="6" fillId="0" borderId="0" xfId="0" applyFont="1" applyFill="1" applyAlignment="1">
      <alignment vertical="center" wrapText="1"/>
    </xf>
    <xf numFmtId="3" fontId="3" fillId="0" borderId="6" xfId="0" applyNumberFormat="1"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6" xfId="0" applyFont="1" applyFill="1" applyBorder="1" applyAlignment="1">
      <alignment vertical="center" wrapText="1"/>
    </xf>
    <xf numFmtId="3" fontId="7" fillId="0" borderId="6" xfId="0" applyNumberFormat="1" applyFont="1" applyFill="1" applyBorder="1" applyAlignment="1">
      <alignment vertical="center" wrapText="1"/>
    </xf>
    <xf numFmtId="0" fontId="5" fillId="0" borderId="6" xfId="0" applyFont="1" applyFill="1" applyBorder="1" applyAlignment="1">
      <alignment horizontal="center" vertical="center" wrapText="1"/>
    </xf>
    <xf numFmtId="0" fontId="7" fillId="0" borderId="0" xfId="0" applyFont="1" applyFill="1" applyAlignment="1">
      <alignment vertical="center" wrapText="1"/>
    </xf>
    <xf numFmtId="0" fontId="5" fillId="0" borderId="6" xfId="0" applyFont="1" applyFill="1" applyBorder="1" applyAlignment="1">
      <alignment vertical="center" wrapText="1"/>
    </xf>
    <xf numFmtId="3" fontId="5" fillId="0" borderId="6" xfId="0" applyNumberFormat="1" applyFont="1" applyFill="1" applyBorder="1" applyAlignment="1">
      <alignment vertical="center" wrapText="1"/>
    </xf>
    <xf numFmtId="3" fontId="5" fillId="0" borderId="6" xfId="0" applyNumberFormat="1" applyFont="1" applyFill="1" applyBorder="1" applyAlignment="1">
      <alignment horizontal="center" vertical="center" wrapText="1"/>
    </xf>
    <xf numFmtId="3" fontId="3" fillId="0" borderId="6" xfId="0" applyNumberFormat="1" applyFont="1" applyFill="1" applyBorder="1" applyAlignment="1">
      <alignment vertical="center" wrapText="1"/>
    </xf>
    <xf numFmtId="0" fontId="5" fillId="0" borderId="0" xfId="0" applyFont="1" applyFill="1" applyAlignment="1">
      <alignment vertical="center" wrapText="1"/>
    </xf>
    <xf numFmtId="0" fontId="3" fillId="0" borderId="6" xfId="0" applyFont="1" applyFill="1" applyBorder="1" applyAlignment="1">
      <alignment vertical="center" wrapText="1"/>
    </xf>
    <xf numFmtId="9" fontId="3" fillId="0" borderId="6" xfId="1" applyFont="1" applyFill="1" applyBorder="1" applyAlignment="1">
      <alignment vertical="center" wrapText="1"/>
    </xf>
    <xf numFmtId="9" fontId="5" fillId="0" borderId="6" xfId="1" applyFont="1" applyFill="1" applyBorder="1" applyAlignment="1">
      <alignment vertical="center" wrapText="1"/>
    </xf>
    <xf numFmtId="3" fontId="7" fillId="0" borderId="6" xfId="0" applyNumberFormat="1" applyFont="1" applyFill="1" applyBorder="1" applyAlignment="1">
      <alignment horizontal="center" vertical="center" wrapText="1"/>
    </xf>
    <xf numFmtId="0" fontId="3" fillId="0" borderId="0" xfId="0" applyFont="1" applyFill="1" applyBorder="1" applyAlignment="1">
      <alignment vertical="center" wrapText="1"/>
    </xf>
    <xf numFmtId="0" fontId="3" fillId="0" borderId="0" xfId="0" applyFont="1" applyFill="1" applyAlignment="1">
      <alignment vertical="center"/>
    </xf>
    <xf numFmtId="0" fontId="3" fillId="0" borderId="6" xfId="0" applyFont="1" applyFill="1" applyBorder="1" applyAlignment="1">
      <alignment vertical="center"/>
    </xf>
    <xf numFmtId="0" fontId="3" fillId="0" borderId="6" xfId="0" applyFont="1" applyFill="1" applyBorder="1" applyAlignment="1">
      <alignment horizontal="center" vertical="center"/>
    </xf>
    <xf numFmtId="0" fontId="3" fillId="0" borderId="10" xfId="0" applyFont="1" applyFill="1" applyBorder="1" applyAlignment="1">
      <alignment horizontal="center" vertical="center" wrapText="1"/>
    </xf>
    <xf numFmtId="0" fontId="8" fillId="0" borderId="6" xfId="0" applyFont="1" applyFill="1" applyBorder="1" applyAlignment="1">
      <alignment vertical="center" wrapText="1"/>
    </xf>
    <xf numFmtId="0" fontId="6" fillId="0" borderId="6"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12" fillId="0" borderId="0" xfId="0" applyFont="1" applyAlignment="1">
      <alignment wrapText="1"/>
    </xf>
    <xf numFmtId="0" fontId="11" fillId="0" borderId="6" xfId="0" applyFont="1" applyBorder="1" applyAlignment="1">
      <alignment vertical="center" wrapText="1"/>
    </xf>
    <xf numFmtId="0" fontId="11" fillId="0" borderId="0" xfId="0" applyFont="1" applyAlignment="1">
      <alignment horizontal="center" vertical="center" wrapText="1"/>
    </xf>
    <xf numFmtId="0" fontId="11" fillId="0" borderId="6"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0" xfId="0" applyFont="1" applyAlignment="1">
      <alignment horizontal="center" vertical="center" wrapText="1"/>
    </xf>
    <xf numFmtId="3" fontId="11" fillId="0" borderId="6" xfId="0" applyNumberFormat="1" applyFont="1" applyBorder="1" applyAlignment="1">
      <alignment vertical="center" wrapText="1"/>
    </xf>
    <xf numFmtId="3" fontId="11" fillId="0" borderId="0" xfId="0" applyNumberFormat="1" applyFont="1" applyAlignment="1">
      <alignment vertical="center" wrapText="1"/>
    </xf>
    <xf numFmtId="0" fontId="11" fillId="0" borderId="0" xfId="0" applyFont="1" applyAlignment="1">
      <alignment vertical="center" wrapText="1"/>
    </xf>
    <xf numFmtId="0" fontId="12" fillId="0" borderId="6" xfId="0" applyFont="1" applyBorder="1" applyAlignment="1">
      <alignment wrapText="1"/>
    </xf>
    <xf numFmtId="3" fontId="12" fillId="0" borderId="6" xfId="0" applyNumberFormat="1" applyFont="1" applyBorder="1" applyAlignment="1">
      <alignment vertical="center" wrapText="1"/>
    </xf>
    <xf numFmtId="0" fontId="12" fillId="0" borderId="6" xfId="0" applyFont="1" applyBorder="1" applyAlignment="1">
      <alignment vertical="center" wrapText="1"/>
    </xf>
    <xf numFmtId="0" fontId="12" fillId="0" borderId="0" xfId="0" applyFont="1" applyAlignment="1">
      <alignment vertical="center" wrapText="1"/>
    </xf>
    <xf numFmtId="3" fontId="12" fillId="0" borderId="0" xfId="0" applyNumberFormat="1" applyFont="1" applyAlignment="1">
      <alignment vertical="center" wrapText="1"/>
    </xf>
    <xf numFmtId="0" fontId="14" fillId="0" borderId="6" xfId="0" applyFont="1" applyBorder="1" applyAlignment="1">
      <alignment horizontal="center" vertical="center" wrapText="1"/>
    </xf>
    <xf numFmtId="0" fontId="11" fillId="0" borderId="0" xfId="0" applyFont="1" applyAlignment="1">
      <alignment horizontal="center" wrapText="1"/>
    </xf>
    <xf numFmtId="0" fontId="12" fillId="0" borderId="6" xfId="0" applyFont="1" applyBorder="1" applyAlignment="1">
      <alignment horizontal="center" wrapText="1"/>
    </xf>
    <xf numFmtId="0" fontId="16" fillId="0" borderId="6" xfId="0" applyFont="1" applyBorder="1" applyAlignment="1">
      <alignment horizontal="center" vertical="center" wrapText="1"/>
    </xf>
    <xf numFmtId="0" fontId="13" fillId="0" borderId="6" xfId="0" applyFont="1" applyBorder="1" applyAlignment="1">
      <alignment vertical="center" wrapText="1"/>
    </xf>
    <xf numFmtId="3" fontId="13" fillId="0" borderId="6" xfId="0" applyNumberFormat="1" applyFont="1" applyBorder="1" applyAlignment="1">
      <alignment vertical="center" wrapText="1"/>
    </xf>
    <xf numFmtId="3" fontId="13" fillId="0" borderId="0" xfId="0" applyNumberFormat="1" applyFont="1" applyAlignment="1">
      <alignment vertical="center" wrapText="1"/>
    </xf>
    <xf numFmtId="0" fontId="13" fillId="0" borderId="0" xfId="0" applyFont="1" applyAlignment="1">
      <alignment vertical="center" wrapText="1"/>
    </xf>
    <xf numFmtId="0" fontId="15" fillId="0" borderId="6" xfId="0" applyFont="1" applyBorder="1" applyAlignment="1">
      <alignment vertical="center" wrapText="1"/>
    </xf>
    <xf numFmtId="0" fontId="8" fillId="0" borderId="6" xfId="0" applyFont="1" applyFill="1" applyBorder="1" applyAlignment="1">
      <alignment horizontal="center" vertical="center" wrapText="1"/>
    </xf>
    <xf numFmtId="3" fontId="8" fillId="0" borderId="6" xfId="0" applyNumberFormat="1" applyFont="1" applyFill="1" applyBorder="1" applyAlignment="1">
      <alignment vertical="center" wrapText="1"/>
    </xf>
    <xf numFmtId="3" fontId="5" fillId="0" borderId="6" xfId="0" applyNumberFormat="1" applyFont="1" applyFill="1" applyBorder="1" applyAlignment="1">
      <alignment horizontal="left" vertical="center" wrapText="1"/>
    </xf>
    <xf numFmtId="3" fontId="3" fillId="0" borderId="6" xfId="0" applyNumberFormat="1" applyFont="1" applyFill="1" applyBorder="1" applyAlignment="1">
      <alignment horizontal="left" vertical="center" wrapText="1"/>
    </xf>
    <xf numFmtId="3" fontId="8" fillId="2" borderId="6" xfId="0" applyNumberFormat="1" applyFont="1" applyFill="1" applyBorder="1" applyAlignment="1">
      <alignment horizontal="center" vertical="center" wrapText="1"/>
    </xf>
    <xf numFmtId="0" fontId="3" fillId="2" borderId="6" xfId="3" applyFont="1" applyFill="1" applyBorder="1" applyAlignment="1">
      <alignment vertical="center" wrapText="1"/>
    </xf>
    <xf numFmtId="3" fontId="17" fillId="2" borderId="6" xfId="0" applyNumberFormat="1" applyFont="1" applyFill="1" applyBorder="1" applyAlignment="1">
      <alignment horizontal="center" vertical="center" wrapText="1"/>
    </xf>
    <xf numFmtId="0" fontId="7" fillId="2" borderId="6" xfId="3" applyFont="1" applyFill="1" applyBorder="1" applyAlignment="1">
      <alignment vertical="center" wrapText="1"/>
    </xf>
    <xf numFmtId="3" fontId="8" fillId="0" borderId="6" xfId="0" applyNumberFormat="1" applyFont="1" applyFill="1" applyBorder="1" applyAlignment="1">
      <alignment horizontal="center" vertical="center" wrapText="1"/>
    </xf>
    <xf numFmtId="0" fontId="19" fillId="0" borderId="6" xfId="3" applyFont="1" applyFill="1" applyBorder="1" applyAlignment="1">
      <alignment vertical="center" wrapText="1"/>
    </xf>
    <xf numFmtId="3" fontId="17" fillId="0" borderId="6" xfId="0" applyNumberFormat="1" applyFont="1" applyFill="1" applyBorder="1" applyAlignment="1">
      <alignment horizontal="center" vertical="center" wrapText="1"/>
    </xf>
    <xf numFmtId="0" fontId="7" fillId="0" borderId="6" xfId="3" applyFont="1" applyFill="1" applyBorder="1" applyAlignment="1">
      <alignment vertical="center" wrapText="1"/>
    </xf>
    <xf numFmtId="3" fontId="7" fillId="0" borderId="6" xfId="0" applyNumberFormat="1" applyFont="1" applyFill="1" applyBorder="1" applyAlignment="1">
      <alignment horizontal="left" vertical="center" wrapText="1"/>
    </xf>
    <xf numFmtId="3" fontId="6" fillId="0" borderId="6" xfId="0" applyNumberFormat="1" applyFont="1" applyFill="1" applyBorder="1" applyAlignment="1">
      <alignment horizontal="right" vertical="center" wrapText="1"/>
    </xf>
    <xf numFmtId="3" fontId="6" fillId="0" borderId="0" xfId="0" applyNumberFormat="1" applyFont="1" applyFill="1" applyAlignment="1">
      <alignment horizontal="center" vertical="center" wrapText="1"/>
    </xf>
    <xf numFmtId="9" fontId="6" fillId="0" borderId="6" xfId="1" applyFont="1" applyFill="1" applyBorder="1" applyAlignment="1">
      <alignment vertical="center" wrapText="1"/>
    </xf>
    <xf numFmtId="0" fontId="8" fillId="0" borderId="6" xfId="0" applyFont="1" applyBorder="1" applyAlignment="1">
      <alignment vertical="center" wrapText="1"/>
    </xf>
    <xf numFmtId="0" fontId="8" fillId="2" borderId="6" xfId="2" applyFont="1" applyFill="1" applyBorder="1" applyAlignment="1">
      <alignment vertical="center" wrapText="1"/>
    </xf>
    <xf numFmtId="0" fontId="17" fillId="0" borderId="6" xfId="0" applyFont="1" applyFill="1" applyBorder="1" applyAlignment="1">
      <alignment vertical="center" wrapText="1"/>
    </xf>
    <xf numFmtId="3" fontId="3" fillId="0" borderId="6" xfId="0" applyNumberFormat="1" applyFont="1" applyBorder="1" applyAlignment="1">
      <alignment horizontal="center" vertical="center" wrapText="1"/>
    </xf>
    <xf numFmtId="9" fontId="7" fillId="0" borderId="6" xfId="1" applyFont="1" applyFill="1" applyBorder="1" applyAlignment="1">
      <alignment vertical="center" wrapText="1"/>
    </xf>
    <xf numFmtId="0" fontId="7" fillId="0" borderId="0" xfId="0" applyFont="1" applyFill="1" applyBorder="1" applyAlignment="1">
      <alignment vertical="center" wrapText="1"/>
    </xf>
    <xf numFmtId="0" fontId="7" fillId="0" borderId="6" xfId="0" applyFont="1" applyBorder="1" applyAlignment="1">
      <alignment horizontal="center" vertical="center" wrapText="1"/>
    </xf>
    <xf numFmtId="0" fontId="7" fillId="0" borderId="6" xfId="0" applyFont="1" applyBorder="1" applyAlignment="1">
      <alignment vertical="center" wrapText="1"/>
    </xf>
    <xf numFmtId="0" fontId="5" fillId="0" borderId="6" xfId="0" applyFont="1" applyBorder="1" applyAlignment="1">
      <alignment horizontal="center" vertical="center" wrapText="1"/>
    </xf>
    <xf numFmtId="0" fontId="3" fillId="0" borderId="6" xfId="0" applyFont="1" applyBorder="1" applyAlignment="1">
      <alignment horizontal="center" vertical="center" wrapText="1"/>
    </xf>
    <xf numFmtId="0" fontId="7" fillId="0" borderId="6" xfId="0" applyFont="1" applyFill="1" applyBorder="1" applyAlignment="1">
      <alignment horizontal="left" vertical="center" wrapText="1"/>
    </xf>
    <xf numFmtId="0" fontId="8" fillId="2" borderId="14" xfId="2" applyFont="1" applyFill="1" applyBorder="1" applyAlignment="1">
      <alignment vertical="center" wrapText="1"/>
    </xf>
    <xf numFmtId="3" fontId="3" fillId="2" borderId="6" xfId="0" applyNumberFormat="1" applyFont="1" applyFill="1" applyBorder="1" applyAlignment="1">
      <alignment horizontal="right" vertical="center" wrapText="1"/>
    </xf>
    <xf numFmtId="3" fontId="6" fillId="0" borderId="0" xfId="0" applyNumberFormat="1" applyFont="1" applyFill="1" applyAlignment="1">
      <alignment vertical="center" wrapText="1"/>
    </xf>
    <xf numFmtId="0" fontId="17" fillId="0" borderId="6" xfId="0" applyFont="1" applyBorder="1" applyAlignment="1">
      <alignment vertical="center" wrapText="1"/>
    </xf>
    <xf numFmtId="0" fontId="11" fillId="0" borderId="0" xfId="0" applyFont="1" applyAlignment="1">
      <alignment horizontal="center" vertical="center" wrapText="1"/>
    </xf>
    <xf numFmtId="0" fontId="13" fillId="0" borderId="0" xfId="0" applyFont="1" applyAlignment="1">
      <alignment horizontal="center" vertical="center" wrapText="1"/>
    </xf>
    <xf numFmtId="0" fontId="13" fillId="0" borderId="0" xfId="0" applyFont="1" applyAlignment="1">
      <alignment horizontal="right" wrapText="1"/>
    </xf>
    <xf numFmtId="0" fontId="5"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0" xfId="0" applyFont="1" applyFill="1" applyAlignment="1">
      <alignment horizontal="center" vertical="center" wrapText="1"/>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2" fillId="0" borderId="0" xfId="0" applyFont="1" applyFill="1" applyAlignment="1">
      <alignment horizontal="center" vertical="center" wrapText="1"/>
    </xf>
    <xf numFmtId="0" fontId="4" fillId="0" borderId="0" xfId="0" applyFont="1" applyFill="1" applyAlignment="1">
      <alignment horizontal="center" vertical="center" wrapText="1"/>
    </xf>
  </cellXfs>
  <cellStyles count="4">
    <cellStyle name="Normal" xfId="0" builtinId="0"/>
    <cellStyle name="Normal 5" xfId="3" xr:uid="{00000000-0005-0000-0000-000001000000}"/>
    <cellStyle name="Normal 5 3 2" xfId="2" xr:uid="{00000000-0005-0000-0000-00000200000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23"/>
  <sheetViews>
    <sheetView zoomScale="55" zoomScaleNormal="55" workbookViewId="0">
      <selection activeCell="A21" sqref="A21:XFD21"/>
    </sheetView>
  </sheetViews>
  <sheetFormatPr defaultColWidth="12.28515625" defaultRowHeight="18.75" x14ac:dyDescent="0.3"/>
  <cols>
    <col min="1" max="1" width="9.140625" style="62" customWidth="1"/>
    <col min="2" max="2" width="36" style="47" customWidth="1"/>
    <col min="3" max="3" width="21.140625" style="47" customWidth="1"/>
    <col min="4" max="4" width="17.7109375" style="47" customWidth="1"/>
    <col min="5" max="5" width="24" style="47" customWidth="1"/>
    <col min="6" max="6" width="21.140625" style="52" customWidth="1"/>
    <col min="7" max="7" width="16.5703125" style="47" customWidth="1"/>
    <col min="8" max="8" width="9.140625" style="47" customWidth="1"/>
    <col min="9" max="9" width="14.7109375" style="47" customWidth="1"/>
    <col min="10" max="235" width="9.140625" style="47" customWidth="1"/>
    <col min="236" max="236" width="6" style="47" customWidth="1"/>
    <col min="237" max="237" width="41" style="47" customWidth="1"/>
    <col min="238" max="244" width="12.28515625" style="47" customWidth="1"/>
    <col min="245" max="16384" width="12.28515625" style="47"/>
  </cols>
  <sheetData>
    <row r="1" spans="1:7" ht="28.5" customHeight="1" x14ac:dyDescent="0.3">
      <c r="A1" s="101" t="s">
        <v>139</v>
      </c>
      <c r="B1" s="101"/>
      <c r="C1" s="101"/>
      <c r="D1" s="101"/>
      <c r="E1" s="101"/>
      <c r="F1" s="101"/>
    </row>
    <row r="2" spans="1:7" ht="36.75" customHeight="1" x14ac:dyDescent="0.3">
      <c r="A2" s="101" t="s">
        <v>103</v>
      </c>
      <c r="B2" s="101"/>
      <c r="C2" s="101"/>
      <c r="D2" s="101"/>
      <c r="E2" s="101"/>
      <c r="F2" s="101"/>
    </row>
    <row r="3" spans="1:7" ht="42" customHeight="1" x14ac:dyDescent="0.3">
      <c r="A3" s="102" t="s">
        <v>186</v>
      </c>
      <c r="B3" s="102"/>
      <c r="C3" s="102"/>
      <c r="D3" s="102"/>
      <c r="E3" s="102"/>
      <c r="F3" s="102"/>
    </row>
    <row r="4" spans="1:7" ht="35.25" customHeight="1" x14ac:dyDescent="0.3">
      <c r="A4" s="103" t="s">
        <v>1</v>
      </c>
      <c r="B4" s="103"/>
      <c r="C4" s="103"/>
      <c r="D4" s="103"/>
      <c r="E4" s="103"/>
      <c r="F4" s="103"/>
    </row>
    <row r="5" spans="1:7" s="49" customFormat="1" ht="67.900000000000006" customHeight="1" x14ac:dyDescent="0.25">
      <c r="A5" s="50" t="s">
        <v>86</v>
      </c>
      <c r="B5" s="50" t="s">
        <v>87</v>
      </c>
      <c r="C5" s="50" t="s">
        <v>104</v>
      </c>
      <c r="D5" s="50" t="s">
        <v>107</v>
      </c>
      <c r="E5" s="50" t="s">
        <v>106</v>
      </c>
      <c r="F5" s="50" t="s">
        <v>23</v>
      </c>
    </row>
    <row r="6" spans="1:7" s="52" customFormat="1" ht="39.950000000000003" customHeight="1" x14ac:dyDescent="0.25">
      <c r="A6" s="51">
        <v>1</v>
      </c>
      <c r="B6" s="51">
        <v>2</v>
      </c>
      <c r="C6" s="51">
        <v>3</v>
      </c>
      <c r="D6" s="51">
        <v>4</v>
      </c>
      <c r="E6" s="51">
        <v>5</v>
      </c>
      <c r="F6" s="51">
        <v>6</v>
      </c>
    </row>
    <row r="7" spans="1:7" s="55" customFormat="1" ht="39.950000000000003" customHeight="1" x14ac:dyDescent="0.25">
      <c r="A7" s="50"/>
      <c r="B7" s="48" t="s">
        <v>88</v>
      </c>
      <c r="C7" s="53">
        <f>C8+C14</f>
        <v>2157119</v>
      </c>
      <c r="D7" s="53">
        <f t="shared" ref="D7:E7" si="0">D8+D14</f>
        <v>273578</v>
      </c>
      <c r="E7" s="53">
        <f t="shared" si="0"/>
        <v>2430697</v>
      </c>
      <c r="F7" s="50"/>
      <c r="G7" s="54"/>
    </row>
    <row r="8" spans="1:7" s="55" customFormat="1" ht="64.5" customHeight="1" x14ac:dyDescent="0.25">
      <c r="A8" s="50" t="s">
        <v>54</v>
      </c>
      <c r="B8" s="48" t="s">
        <v>89</v>
      </c>
      <c r="C8" s="53">
        <f>SUM(C9:C13)</f>
        <v>753172</v>
      </c>
      <c r="D8" s="53">
        <f t="shared" ref="D8:E8" si="1">SUM(D9:D13)</f>
        <v>153578</v>
      </c>
      <c r="E8" s="53">
        <f t="shared" si="1"/>
        <v>906750</v>
      </c>
      <c r="F8" s="51"/>
    </row>
    <row r="9" spans="1:7" ht="66" customHeight="1" x14ac:dyDescent="0.3">
      <c r="A9" s="51">
        <v>1</v>
      </c>
      <c r="B9" s="56" t="s">
        <v>91</v>
      </c>
      <c r="C9" s="57">
        <v>430372</v>
      </c>
      <c r="D9" s="57"/>
      <c r="E9" s="57">
        <f>C9+D9</f>
        <v>430372</v>
      </c>
      <c r="F9" s="51"/>
    </row>
    <row r="10" spans="1:7" s="59" customFormat="1" ht="51.75" customHeight="1" x14ac:dyDescent="0.25">
      <c r="A10" s="51">
        <v>2</v>
      </c>
      <c r="B10" s="58" t="s">
        <v>92</v>
      </c>
      <c r="C10" s="57">
        <v>300000</v>
      </c>
      <c r="D10" s="57"/>
      <c r="E10" s="57">
        <f t="shared" ref="E10:E22" si="2">C10+D10</f>
        <v>300000</v>
      </c>
      <c r="F10" s="51"/>
    </row>
    <row r="11" spans="1:7" s="59" customFormat="1" ht="39.950000000000003" customHeight="1" x14ac:dyDescent="0.25">
      <c r="A11" s="51">
        <v>3</v>
      </c>
      <c r="B11" s="58" t="s">
        <v>93</v>
      </c>
      <c r="C11" s="57">
        <v>20000</v>
      </c>
      <c r="D11" s="57"/>
      <c r="E11" s="57">
        <f t="shared" si="2"/>
        <v>20000</v>
      </c>
      <c r="F11" s="51"/>
      <c r="G11" s="60"/>
    </row>
    <row r="12" spans="1:7" s="59" customFormat="1" ht="63" customHeight="1" x14ac:dyDescent="0.25">
      <c r="A12" s="51">
        <v>4</v>
      </c>
      <c r="B12" s="58" t="s">
        <v>94</v>
      </c>
      <c r="C12" s="57">
        <v>2800</v>
      </c>
      <c r="D12" s="57"/>
      <c r="E12" s="57">
        <f t="shared" si="2"/>
        <v>2800</v>
      </c>
      <c r="F12" s="51"/>
    </row>
    <row r="13" spans="1:7" s="59" customFormat="1" ht="39.950000000000003" customHeight="1" x14ac:dyDescent="0.25">
      <c r="A13" s="51">
        <v>5</v>
      </c>
      <c r="B13" s="58" t="s">
        <v>105</v>
      </c>
      <c r="C13" s="57"/>
      <c r="D13" s="57">
        <v>153578</v>
      </c>
      <c r="E13" s="57">
        <f t="shared" si="2"/>
        <v>153578</v>
      </c>
      <c r="F13" s="51"/>
    </row>
    <row r="14" spans="1:7" s="55" customFormat="1" ht="39.950000000000003" customHeight="1" x14ac:dyDescent="0.25">
      <c r="A14" s="50" t="s">
        <v>57</v>
      </c>
      <c r="B14" s="48" t="s">
        <v>95</v>
      </c>
      <c r="C14" s="53">
        <f>C15+C18+C16+C22</f>
        <v>1403947</v>
      </c>
      <c r="D14" s="53">
        <f t="shared" ref="D14:E14" si="3">D15+D18+D16+D22</f>
        <v>120000</v>
      </c>
      <c r="E14" s="53">
        <f t="shared" si="3"/>
        <v>1523947</v>
      </c>
      <c r="F14" s="50"/>
    </row>
    <row r="15" spans="1:7" s="59" customFormat="1" ht="39.950000000000003" customHeight="1" x14ac:dyDescent="0.25">
      <c r="A15" s="51">
        <v>1</v>
      </c>
      <c r="B15" s="58" t="s">
        <v>96</v>
      </c>
      <c r="C15" s="57">
        <v>720660</v>
      </c>
      <c r="D15" s="57"/>
      <c r="E15" s="57">
        <f t="shared" si="2"/>
        <v>720660</v>
      </c>
      <c r="F15" s="51"/>
      <c r="G15" s="60"/>
    </row>
    <row r="16" spans="1:7" s="59" customFormat="1" ht="39.950000000000003" customHeight="1" x14ac:dyDescent="0.25">
      <c r="A16" s="51">
        <v>2</v>
      </c>
      <c r="B16" s="58" t="s">
        <v>97</v>
      </c>
      <c r="C16" s="57">
        <v>61480</v>
      </c>
      <c r="D16" s="57"/>
      <c r="E16" s="57">
        <f t="shared" si="2"/>
        <v>61480</v>
      </c>
      <c r="F16" s="51"/>
    </row>
    <row r="17" spans="1:8" s="59" customFormat="1" ht="64.5" customHeight="1" x14ac:dyDescent="0.25">
      <c r="A17" s="51">
        <v>3</v>
      </c>
      <c r="B17" s="58" t="s">
        <v>98</v>
      </c>
      <c r="C17" s="57"/>
      <c r="D17" s="57"/>
      <c r="E17" s="57">
        <f t="shared" si="2"/>
        <v>0</v>
      </c>
      <c r="F17" s="61"/>
    </row>
    <row r="18" spans="1:8" s="59" customFormat="1" ht="54.75" customHeight="1" x14ac:dyDescent="0.25">
      <c r="A18" s="51">
        <v>4</v>
      </c>
      <c r="B18" s="58" t="s">
        <v>99</v>
      </c>
      <c r="C18" s="57">
        <f t="shared" ref="C18" si="4">SUM(C19:C21)</f>
        <v>621807</v>
      </c>
      <c r="D18" s="57"/>
      <c r="E18" s="57">
        <f t="shared" si="2"/>
        <v>621807</v>
      </c>
      <c r="F18" s="69"/>
    </row>
    <row r="19" spans="1:8" s="68" customFormat="1" ht="60" customHeight="1" x14ac:dyDescent="0.25">
      <c r="A19" s="64" t="s">
        <v>90</v>
      </c>
      <c r="B19" s="65" t="s">
        <v>100</v>
      </c>
      <c r="C19" s="66">
        <v>127529</v>
      </c>
      <c r="D19" s="66"/>
      <c r="E19" s="66">
        <f t="shared" si="2"/>
        <v>127529</v>
      </c>
      <c r="F19" s="69"/>
      <c r="G19" s="67"/>
      <c r="H19" s="67"/>
    </row>
    <row r="20" spans="1:8" s="68" customFormat="1" ht="90.75" customHeight="1" x14ac:dyDescent="0.25">
      <c r="A20" s="64" t="s">
        <v>90</v>
      </c>
      <c r="B20" s="65" t="s">
        <v>101</v>
      </c>
      <c r="C20" s="66">
        <v>398908</v>
      </c>
      <c r="D20" s="66"/>
      <c r="E20" s="66">
        <f t="shared" si="2"/>
        <v>398908</v>
      </c>
      <c r="F20" s="69"/>
    </row>
    <row r="21" spans="1:8" s="68" customFormat="1" ht="54.75" customHeight="1" x14ac:dyDescent="0.25">
      <c r="A21" s="64" t="s">
        <v>90</v>
      </c>
      <c r="B21" s="65" t="s">
        <v>102</v>
      </c>
      <c r="C21" s="66">
        <v>95370</v>
      </c>
      <c r="D21" s="66"/>
      <c r="E21" s="66">
        <f t="shared" si="2"/>
        <v>95370</v>
      </c>
      <c r="F21" s="69"/>
    </row>
    <row r="22" spans="1:8" ht="53.25" customHeight="1" x14ac:dyDescent="0.3">
      <c r="A22" s="63">
        <v>5</v>
      </c>
      <c r="B22" s="56" t="s">
        <v>108</v>
      </c>
      <c r="C22" s="56"/>
      <c r="D22" s="57">
        <v>120000</v>
      </c>
      <c r="E22" s="57">
        <f t="shared" si="2"/>
        <v>120000</v>
      </c>
      <c r="F22" s="51"/>
    </row>
    <row r="23" spans="1:8" ht="39.950000000000003" customHeight="1" x14ac:dyDescent="0.3"/>
  </sheetData>
  <mergeCells count="4">
    <mergeCell ref="A1:F1"/>
    <mergeCell ref="A2:F2"/>
    <mergeCell ref="A3:F3"/>
    <mergeCell ref="A4:F4"/>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D82"/>
  <sheetViews>
    <sheetView tabSelected="1" zoomScale="70" zoomScaleNormal="70" workbookViewId="0">
      <pane xSplit="6" ySplit="8" topLeftCell="G74" activePane="bottomRight" state="frozen"/>
      <selection activeCell="B27" sqref="B27"/>
      <selection pane="topRight" activeCell="B27" sqref="B27"/>
      <selection pane="bottomLeft" activeCell="B27" sqref="B27"/>
      <selection pane="bottomRight" activeCell="AW78" sqref="AW78"/>
    </sheetView>
  </sheetViews>
  <sheetFormatPr defaultColWidth="8.85546875" defaultRowHeight="15.75" x14ac:dyDescent="0.25"/>
  <cols>
    <col min="1" max="1" width="5.85546875" style="3" customWidth="1"/>
    <col min="2" max="2" width="40.7109375" style="1" customWidth="1"/>
    <col min="3" max="3" width="14.7109375" style="3" hidden="1" customWidth="1"/>
    <col min="4" max="4" width="14.7109375" style="1" hidden="1" customWidth="1"/>
    <col min="5" max="5" width="9.85546875" style="1" hidden="1" customWidth="1"/>
    <col min="6" max="6" width="9.85546875" style="3" hidden="1" customWidth="1"/>
    <col min="7" max="8" width="10.140625" style="3" customWidth="1"/>
    <col min="9" max="9" width="22.7109375" style="3" customWidth="1"/>
    <col min="10" max="11" width="12.7109375" style="1" customWidth="1"/>
    <col min="12" max="12" width="22.140625" style="3" hidden="1" customWidth="1"/>
    <col min="13" max="14" width="12.7109375" style="1" hidden="1" customWidth="1"/>
    <col min="15" max="15" width="15.7109375" style="1" hidden="1" customWidth="1"/>
    <col min="16" max="17" width="12.7109375" style="1" hidden="1" customWidth="1"/>
    <col min="18" max="19" width="15.140625" style="1" hidden="1" customWidth="1"/>
    <col min="20" max="23" width="12.7109375" style="1" hidden="1" customWidth="1"/>
    <col min="24" max="24" width="14.140625" style="1" customWidth="1"/>
    <col min="25" max="25" width="14" style="1" hidden="1" customWidth="1"/>
    <col min="26" max="28" width="13.7109375" style="1" hidden="1" customWidth="1"/>
    <col min="29" max="33" width="12.7109375" style="1" hidden="1" customWidth="1"/>
    <col min="34" max="34" width="11.7109375" style="1" hidden="1" customWidth="1"/>
    <col min="35" max="37" width="12.7109375" style="1" hidden="1" customWidth="1"/>
    <col min="38" max="39" width="15.42578125" style="1" hidden="1" customWidth="1"/>
    <col min="40" max="41" width="12.7109375" style="1" hidden="1" customWidth="1"/>
    <col min="42" max="42" width="12.7109375" style="1" customWidth="1"/>
    <col min="43" max="43" width="12.7109375" style="1" hidden="1" customWidth="1"/>
    <col min="44" max="47" width="14.28515625" style="1" customWidth="1"/>
    <col min="48" max="48" width="18.140625" style="3" customWidth="1"/>
    <col min="49" max="49" width="16.28515625" style="1" customWidth="1"/>
    <col min="50" max="50" width="15.7109375" style="3" customWidth="1"/>
    <col min="51" max="51" width="13.7109375" style="1" hidden="1" customWidth="1"/>
    <col min="52" max="52" width="25" style="1" hidden="1" customWidth="1"/>
    <col min="53" max="53" width="8.85546875" style="1" hidden="1" customWidth="1"/>
    <col min="54" max="54" width="16.85546875" style="1" hidden="1" customWidth="1"/>
    <col min="55" max="16384" width="8.85546875" style="1"/>
  </cols>
  <sheetData>
    <row r="1" spans="1:55" x14ac:dyDescent="0.25">
      <c r="A1" s="116" t="s">
        <v>138</v>
      </c>
      <c r="B1" s="116"/>
      <c r="C1" s="116"/>
      <c r="D1" s="116"/>
      <c r="E1" s="116"/>
      <c r="F1" s="116"/>
      <c r="G1" s="116"/>
      <c r="H1" s="116"/>
      <c r="I1" s="116"/>
      <c r="J1" s="116"/>
      <c r="K1" s="116"/>
      <c r="L1" s="116"/>
      <c r="M1" s="116"/>
      <c r="N1" s="116"/>
      <c r="O1" s="116"/>
      <c r="P1" s="116"/>
      <c r="Q1" s="116"/>
      <c r="R1" s="116"/>
      <c r="S1" s="116"/>
      <c r="T1" s="116"/>
      <c r="U1" s="116"/>
      <c r="V1" s="116"/>
      <c r="W1" s="116"/>
      <c r="X1" s="116"/>
      <c r="Y1" s="116"/>
      <c r="Z1" s="116"/>
      <c r="AA1" s="116"/>
      <c r="AB1" s="116"/>
      <c r="AC1" s="116"/>
      <c r="AD1" s="116"/>
      <c r="AE1" s="116"/>
      <c r="AF1" s="116"/>
      <c r="AG1" s="116"/>
      <c r="AH1" s="116"/>
      <c r="AI1" s="116"/>
      <c r="AJ1" s="116"/>
      <c r="AK1" s="116"/>
      <c r="AL1" s="116"/>
      <c r="AM1" s="116"/>
      <c r="AN1" s="116"/>
      <c r="AO1" s="116"/>
      <c r="AP1" s="116"/>
      <c r="AQ1" s="116"/>
      <c r="AR1" s="116"/>
      <c r="AS1" s="116"/>
      <c r="AT1" s="116"/>
      <c r="AU1" s="116"/>
      <c r="AV1" s="116"/>
      <c r="AW1" s="116"/>
      <c r="AX1" s="116"/>
    </row>
    <row r="2" spans="1:55" ht="28.15" customHeight="1" x14ac:dyDescent="0.25">
      <c r="A2" s="119" t="s">
        <v>85</v>
      </c>
      <c r="B2" s="119"/>
      <c r="C2" s="119"/>
      <c r="D2" s="119"/>
      <c r="E2" s="119"/>
      <c r="F2" s="119"/>
      <c r="G2" s="119"/>
      <c r="H2" s="119"/>
      <c r="I2" s="119"/>
      <c r="J2" s="119"/>
      <c r="K2" s="119"/>
      <c r="L2" s="119"/>
      <c r="M2" s="119"/>
      <c r="N2" s="119"/>
      <c r="O2" s="119"/>
      <c r="P2" s="119"/>
      <c r="Q2" s="119"/>
      <c r="R2" s="119"/>
      <c r="S2" s="119"/>
      <c r="T2" s="119"/>
      <c r="U2" s="119"/>
      <c r="V2" s="119"/>
      <c r="W2" s="119"/>
      <c r="X2" s="119"/>
      <c r="Y2" s="119"/>
      <c r="Z2" s="119"/>
      <c r="AA2" s="119"/>
      <c r="AB2" s="119"/>
      <c r="AC2" s="119"/>
      <c r="AD2" s="119"/>
      <c r="AE2" s="119"/>
      <c r="AF2" s="119"/>
      <c r="AG2" s="119"/>
      <c r="AH2" s="119"/>
      <c r="AI2" s="119"/>
      <c r="AJ2" s="119"/>
      <c r="AK2" s="119"/>
      <c r="AL2" s="119"/>
      <c r="AM2" s="119"/>
      <c r="AN2" s="119"/>
      <c r="AO2" s="119"/>
      <c r="AP2" s="119"/>
      <c r="AQ2" s="119"/>
      <c r="AR2" s="119"/>
      <c r="AS2" s="119"/>
      <c r="AT2" s="119"/>
      <c r="AU2" s="119"/>
      <c r="AV2" s="119"/>
      <c r="AW2" s="119"/>
      <c r="AX2" s="119"/>
    </row>
    <row r="3" spans="1:55" ht="28.15" customHeight="1" x14ac:dyDescent="0.25">
      <c r="A3" s="120" t="s">
        <v>187</v>
      </c>
      <c r="B3" s="120"/>
      <c r="C3" s="120"/>
      <c r="D3" s="120"/>
      <c r="E3" s="120"/>
      <c r="F3" s="120"/>
      <c r="G3" s="120"/>
      <c r="H3" s="120"/>
      <c r="I3" s="120"/>
      <c r="J3" s="120"/>
      <c r="K3" s="120"/>
      <c r="L3" s="120"/>
      <c r="M3" s="120"/>
      <c r="N3" s="120"/>
      <c r="O3" s="120"/>
      <c r="P3" s="120"/>
      <c r="Q3" s="120"/>
      <c r="R3" s="120"/>
      <c r="S3" s="120"/>
      <c r="T3" s="120"/>
      <c r="U3" s="120"/>
      <c r="V3" s="120"/>
      <c r="W3" s="120"/>
      <c r="X3" s="120"/>
      <c r="Y3" s="120"/>
      <c r="Z3" s="120"/>
      <c r="AA3" s="120"/>
      <c r="AB3" s="120"/>
      <c r="AC3" s="120"/>
      <c r="AD3" s="120"/>
      <c r="AE3" s="120"/>
      <c r="AF3" s="120"/>
      <c r="AG3" s="120"/>
      <c r="AH3" s="120"/>
      <c r="AI3" s="120"/>
      <c r="AJ3" s="120"/>
      <c r="AK3" s="120"/>
      <c r="AL3" s="120"/>
      <c r="AM3" s="120"/>
      <c r="AN3" s="120"/>
      <c r="AO3" s="120"/>
      <c r="AP3" s="120"/>
      <c r="AQ3" s="120"/>
      <c r="AR3" s="120"/>
      <c r="AS3" s="120"/>
      <c r="AT3" s="120"/>
      <c r="AU3" s="120"/>
      <c r="AV3" s="120"/>
      <c r="AW3" s="120"/>
      <c r="AX3" s="120"/>
      <c r="AY3" s="2"/>
    </row>
    <row r="4" spans="1:55" ht="15.6" customHeight="1" x14ac:dyDescent="0.25">
      <c r="Y4" s="4" t="s">
        <v>0</v>
      </c>
      <c r="Z4" s="4"/>
      <c r="AA4" s="4"/>
      <c r="AB4" s="4"/>
      <c r="AC4" s="4"/>
      <c r="AD4" s="4"/>
      <c r="AE4" s="4"/>
      <c r="AF4" s="4"/>
      <c r="AG4" s="4"/>
      <c r="AH4" s="4"/>
      <c r="AI4" s="4"/>
      <c r="AJ4" s="4"/>
      <c r="AK4" s="4"/>
      <c r="AL4" s="4"/>
      <c r="AM4" s="4"/>
      <c r="AN4" s="4"/>
      <c r="AO4" s="4"/>
      <c r="AP4" s="4"/>
      <c r="AQ4" s="4"/>
      <c r="AR4" s="4"/>
      <c r="AS4" s="4"/>
      <c r="AT4" s="4"/>
      <c r="AU4" s="4"/>
      <c r="AV4" s="5"/>
      <c r="AW4" s="104" t="s">
        <v>1</v>
      </c>
      <c r="AX4" s="104"/>
    </row>
    <row r="5" spans="1:55" s="10" customFormat="1" ht="12.6" customHeight="1" x14ac:dyDescent="0.25">
      <c r="A5" s="105" t="s">
        <v>2</v>
      </c>
      <c r="B5" s="108" t="s">
        <v>3</v>
      </c>
      <c r="C5" s="111" t="s">
        <v>4</v>
      </c>
      <c r="D5" s="111" t="s">
        <v>5</v>
      </c>
      <c r="E5" s="111" t="s">
        <v>6</v>
      </c>
      <c r="F5" s="111" t="s">
        <v>7</v>
      </c>
      <c r="G5" s="108" t="s">
        <v>8</v>
      </c>
      <c r="H5" s="112"/>
      <c r="I5" s="108" t="s">
        <v>9</v>
      </c>
      <c r="J5" s="114"/>
      <c r="K5" s="112"/>
      <c r="L5" s="6" t="s">
        <v>10</v>
      </c>
      <c r="M5" s="6"/>
      <c r="N5" s="6" t="s">
        <v>11</v>
      </c>
      <c r="O5" s="7" t="s">
        <v>12</v>
      </c>
      <c r="P5" s="8"/>
      <c r="Q5" s="8"/>
      <c r="R5" s="8"/>
      <c r="S5" s="8"/>
      <c r="T5" s="8"/>
      <c r="U5" s="8"/>
      <c r="V5" s="8"/>
      <c r="W5" s="9"/>
      <c r="X5" s="105" t="s">
        <v>13</v>
      </c>
      <c r="Y5" s="6" t="s">
        <v>14</v>
      </c>
      <c r="Z5" s="6"/>
      <c r="AA5" s="6"/>
      <c r="AB5" s="6"/>
      <c r="AC5" s="6" t="s">
        <v>15</v>
      </c>
      <c r="AD5" s="6" t="s">
        <v>16</v>
      </c>
      <c r="AE5" s="6"/>
      <c r="AF5" s="6"/>
      <c r="AG5" s="6"/>
      <c r="AH5" s="6" t="s">
        <v>16</v>
      </c>
      <c r="AI5" s="6"/>
      <c r="AJ5" s="6"/>
      <c r="AK5" s="6"/>
      <c r="AL5" s="6" t="s">
        <v>17</v>
      </c>
      <c r="AM5" s="6"/>
      <c r="AN5" s="108" t="s">
        <v>18</v>
      </c>
      <c r="AO5" s="112"/>
      <c r="AP5" s="105" t="s">
        <v>19</v>
      </c>
      <c r="AQ5" s="105" t="s">
        <v>20</v>
      </c>
      <c r="AR5" s="105" t="s">
        <v>78</v>
      </c>
      <c r="AS5" s="111" t="s">
        <v>77</v>
      </c>
      <c r="AT5" s="111"/>
      <c r="AU5" s="105" t="s">
        <v>79</v>
      </c>
      <c r="AV5" s="105" t="s">
        <v>21</v>
      </c>
      <c r="AW5" s="105" t="s">
        <v>22</v>
      </c>
      <c r="AX5" s="105" t="s">
        <v>23</v>
      </c>
    </row>
    <row r="6" spans="1:55" s="10" customFormat="1" ht="22.15" customHeight="1" x14ac:dyDescent="0.25">
      <c r="A6" s="106"/>
      <c r="B6" s="109"/>
      <c r="C6" s="111"/>
      <c r="D6" s="111"/>
      <c r="E6" s="111"/>
      <c r="F6" s="111"/>
      <c r="G6" s="110"/>
      <c r="H6" s="113"/>
      <c r="I6" s="110"/>
      <c r="J6" s="115"/>
      <c r="K6" s="113"/>
      <c r="L6" s="6"/>
      <c r="M6" s="6"/>
      <c r="N6" s="6"/>
      <c r="O6" s="11"/>
      <c r="P6" s="12"/>
      <c r="Q6" s="12"/>
      <c r="R6" s="12"/>
      <c r="S6" s="12"/>
      <c r="T6" s="12"/>
      <c r="U6" s="12"/>
      <c r="V6" s="12"/>
      <c r="W6" s="13"/>
      <c r="X6" s="106"/>
      <c r="Y6" s="6"/>
      <c r="Z6" s="6"/>
      <c r="AA6" s="6"/>
      <c r="AB6" s="6"/>
      <c r="AC6" s="6"/>
      <c r="AD6" s="6"/>
      <c r="AE6" s="6"/>
      <c r="AF6" s="6"/>
      <c r="AG6" s="6"/>
      <c r="AH6" s="6"/>
      <c r="AI6" s="6"/>
      <c r="AJ6" s="6"/>
      <c r="AK6" s="6"/>
      <c r="AL6" s="6"/>
      <c r="AM6" s="6"/>
      <c r="AN6" s="110"/>
      <c r="AO6" s="113"/>
      <c r="AP6" s="106"/>
      <c r="AQ6" s="106"/>
      <c r="AR6" s="106"/>
      <c r="AS6" s="111"/>
      <c r="AT6" s="111"/>
      <c r="AU6" s="106"/>
      <c r="AV6" s="106"/>
      <c r="AW6" s="106"/>
      <c r="AX6" s="106"/>
    </row>
    <row r="7" spans="1:55" s="10" customFormat="1" ht="19.899999999999999" customHeight="1" x14ac:dyDescent="0.25">
      <c r="A7" s="106"/>
      <c r="B7" s="109"/>
      <c r="C7" s="111"/>
      <c r="D7" s="111"/>
      <c r="E7" s="111"/>
      <c r="F7" s="111"/>
      <c r="G7" s="105" t="s">
        <v>24</v>
      </c>
      <c r="H7" s="105" t="s">
        <v>25</v>
      </c>
      <c r="I7" s="105" t="s">
        <v>26</v>
      </c>
      <c r="J7" s="117" t="s">
        <v>27</v>
      </c>
      <c r="K7" s="118"/>
      <c r="L7" s="6" t="s">
        <v>26</v>
      </c>
      <c r="M7" s="6" t="s">
        <v>28</v>
      </c>
      <c r="N7" s="6"/>
      <c r="O7" s="6" t="s">
        <v>29</v>
      </c>
      <c r="P7" s="6" t="s">
        <v>30</v>
      </c>
      <c r="Q7" s="6" t="s">
        <v>31</v>
      </c>
      <c r="R7" s="6" t="s">
        <v>32</v>
      </c>
      <c r="S7" s="6" t="s">
        <v>33</v>
      </c>
      <c r="T7" s="6" t="s">
        <v>34</v>
      </c>
      <c r="U7" s="6" t="s">
        <v>35</v>
      </c>
      <c r="V7" s="14" t="s">
        <v>36</v>
      </c>
      <c r="W7" s="14" t="s">
        <v>37</v>
      </c>
      <c r="X7" s="106"/>
      <c r="Y7" s="6" t="s">
        <v>38</v>
      </c>
      <c r="Z7" s="6" t="s">
        <v>39</v>
      </c>
      <c r="AA7" s="6" t="s">
        <v>40</v>
      </c>
      <c r="AB7" s="6" t="s">
        <v>41</v>
      </c>
      <c r="AC7" s="6"/>
      <c r="AD7" s="6" t="s">
        <v>42</v>
      </c>
      <c r="AE7" s="6" t="s">
        <v>43</v>
      </c>
      <c r="AF7" s="6" t="s">
        <v>44</v>
      </c>
      <c r="AG7" s="6" t="s">
        <v>45</v>
      </c>
      <c r="AH7" s="6" t="s">
        <v>38</v>
      </c>
      <c r="AI7" s="6" t="s">
        <v>46</v>
      </c>
      <c r="AJ7" s="6" t="s">
        <v>47</v>
      </c>
      <c r="AK7" s="6" t="s">
        <v>41</v>
      </c>
      <c r="AL7" s="6" t="s">
        <v>48</v>
      </c>
      <c r="AM7" s="6" t="s">
        <v>49</v>
      </c>
      <c r="AN7" s="105" t="s">
        <v>50</v>
      </c>
      <c r="AO7" s="105" t="s">
        <v>51</v>
      </c>
      <c r="AP7" s="106"/>
      <c r="AQ7" s="106"/>
      <c r="AR7" s="106"/>
      <c r="AS7" s="111"/>
      <c r="AT7" s="111"/>
      <c r="AU7" s="106"/>
      <c r="AV7" s="106"/>
      <c r="AW7" s="106"/>
      <c r="AX7" s="106"/>
    </row>
    <row r="8" spans="1:55" s="10" customFormat="1" ht="76.5" customHeight="1" x14ac:dyDescent="0.25">
      <c r="A8" s="107"/>
      <c r="B8" s="110"/>
      <c r="C8" s="111"/>
      <c r="D8" s="111"/>
      <c r="E8" s="111"/>
      <c r="F8" s="111"/>
      <c r="G8" s="107"/>
      <c r="H8" s="107"/>
      <c r="I8" s="107"/>
      <c r="J8" s="6" t="s">
        <v>52</v>
      </c>
      <c r="K8" s="6" t="s">
        <v>53</v>
      </c>
      <c r="L8" s="6"/>
      <c r="M8" s="6"/>
      <c r="N8" s="6"/>
      <c r="O8" s="6"/>
      <c r="P8" s="6"/>
      <c r="Q8" s="6"/>
      <c r="R8" s="6"/>
      <c r="S8" s="6"/>
      <c r="T8" s="6"/>
      <c r="U8" s="6"/>
      <c r="V8" s="15"/>
      <c r="W8" s="15"/>
      <c r="X8" s="107"/>
      <c r="Y8" s="6"/>
      <c r="Z8" s="6"/>
      <c r="AA8" s="6"/>
      <c r="AB8" s="6"/>
      <c r="AC8" s="6"/>
      <c r="AD8" s="6"/>
      <c r="AE8" s="6"/>
      <c r="AF8" s="6"/>
      <c r="AG8" s="6"/>
      <c r="AH8" s="6"/>
      <c r="AI8" s="6"/>
      <c r="AJ8" s="6"/>
      <c r="AK8" s="6"/>
      <c r="AL8" s="6"/>
      <c r="AM8" s="6"/>
      <c r="AN8" s="107"/>
      <c r="AO8" s="107"/>
      <c r="AP8" s="107"/>
      <c r="AQ8" s="107"/>
      <c r="AR8" s="107"/>
      <c r="AS8" s="6" t="s">
        <v>80</v>
      </c>
      <c r="AT8" s="6" t="s">
        <v>81</v>
      </c>
      <c r="AU8" s="107"/>
      <c r="AV8" s="107"/>
      <c r="AW8" s="107"/>
      <c r="AX8" s="107"/>
    </row>
    <row r="9" spans="1:55" s="3" customFormat="1" ht="23.45" customHeight="1" x14ac:dyDescent="0.25">
      <c r="A9" s="16">
        <v>1</v>
      </c>
      <c r="B9" s="41">
        <v>2</v>
      </c>
      <c r="C9" s="16">
        <v>3</v>
      </c>
      <c r="D9" s="16">
        <v>4</v>
      </c>
      <c r="E9" s="16">
        <v>5</v>
      </c>
      <c r="F9" s="16">
        <v>6</v>
      </c>
      <c r="G9" s="16">
        <v>3</v>
      </c>
      <c r="H9" s="16">
        <v>4</v>
      </c>
      <c r="I9" s="16">
        <v>5</v>
      </c>
      <c r="J9" s="16">
        <v>6</v>
      </c>
      <c r="K9" s="16">
        <v>7</v>
      </c>
      <c r="L9" s="16">
        <v>8</v>
      </c>
      <c r="M9" s="16">
        <v>9</v>
      </c>
      <c r="N9" s="16">
        <v>10</v>
      </c>
      <c r="O9" s="16"/>
      <c r="P9" s="16"/>
      <c r="Q9" s="16"/>
      <c r="R9" s="16"/>
      <c r="S9" s="16"/>
      <c r="T9" s="16"/>
      <c r="U9" s="16"/>
      <c r="V9" s="17"/>
      <c r="W9" s="17"/>
      <c r="X9" s="16">
        <v>8</v>
      </c>
      <c r="Y9" s="16"/>
      <c r="Z9" s="16"/>
      <c r="AA9" s="16"/>
      <c r="AB9" s="16"/>
      <c r="AC9" s="16"/>
      <c r="AD9" s="16"/>
      <c r="AE9" s="16"/>
      <c r="AF9" s="16"/>
      <c r="AG9" s="16"/>
      <c r="AH9" s="16"/>
      <c r="AI9" s="16"/>
      <c r="AJ9" s="16"/>
      <c r="AK9" s="16"/>
      <c r="AL9" s="16"/>
      <c r="AM9" s="16"/>
      <c r="AN9" s="16">
        <v>9</v>
      </c>
      <c r="AO9" s="16">
        <v>10</v>
      </c>
      <c r="AP9" s="17">
        <v>9</v>
      </c>
      <c r="AQ9" s="17">
        <v>12</v>
      </c>
      <c r="AR9" s="17">
        <v>10</v>
      </c>
      <c r="AS9" s="17">
        <v>11</v>
      </c>
      <c r="AT9" s="17">
        <v>12</v>
      </c>
      <c r="AU9" s="17">
        <v>13</v>
      </c>
      <c r="AV9" s="16">
        <v>14</v>
      </c>
      <c r="AW9" s="16">
        <v>15</v>
      </c>
      <c r="AX9" s="16">
        <v>16</v>
      </c>
    </row>
    <row r="10" spans="1:55" s="10" customFormat="1" ht="23.45" customHeight="1" x14ac:dyDescent="0.25">
      <c r="A10" s="43"/>
      <c r="B10" s="45" t="s">
        <v>111</v>
      </c>
      <c r="C10" s="43"/>
      <c r="D10" s="43"/>
      <c r="E10" s="43"/>
      <c r="F10" s="43"/>
      <c r="G10" s="43"/>
      <c r="H10" s="43"/>
      <c r="I10" s="43"/>
      <c r="J10" s="43"/>
      <c r="K10" s="43"/>
      <c r="L10" s="43"/>
      <c r="M10" s="43"/>
      <c r="N10" s="43"/>
      <c r="O10" s="43"/>
      <c r="P10" s="43"/>
      <c r="Q10" s="43"/>
      <c r="R10" s="43"/>
      <c r="S10" s="43"/>
      <c r="T10" s="43"/>
      <c r="U10" s="43"/>
      <c r="V10" s="44"/>
      <c r="W10" s="44"/>
      <c r="X10" s="83">
        <f t="shared" ref="X10:AU10" si="0">X11+X30+X36</f>
        <v>433064</v>
      </c>
      <c r="Y10" s="83">
        <f t="shared" si="0"/>
        <v>11380</v>
      </c>
      <c r="Z10" s="83">
        <f t="shared" si="0"/>
        <v>11380</v>
      </c>
      <c r="AA10" s="83">
        <f t="shared" si="0"/>
        <v>0</v>
      </c>
      <c r="AB10" s="83">
        <f t="shared" si="0"/>
        <v>0</v>
      </c>
      <c r="AC10" s="83">
        <f t="shared" si="0"/>
        <v>54380</v>
      </c>
      <c r="AD10" s="83">
        <f t="shared" si="0"/>
        <v>81333</v>
      </c>
      <c r="AE10" s="83">
        <f t="shared" si="0"/>
        <v>-36944</v>
      </c>
      <c r="AF10" s="83">
        <f t="shared" si="0"/>
        <v>-8756</v>
      </c>
      <c r="AG10" s="83">
        <f t="shared" si="0"/>
        <v>0</v>
      </c>
      <c r="AH10" s="83">
        <f t="shared" si="0"/>
        <v>35633</v>
      </c>
      <c r="AI10" s="83">
        <f t="shared" si="0"/>
        <v>20942</v>
      </c>
      <c r="AJ10" s="83">
        <f t="shared" si="0"/>
        <v>14691</v>
      </c>
      <c r="AK10" s="83">
        <f t="shared" si="0"/>
        <v>14691</v>
      </c>
      <c r="AL10" s="83">
        <f t="shared" si="0"/>
        <v>90013</v>
      </c>
      <c r="AM10" s="83">
        <f t="shared" si="0"/>
        <v>47013</v>
      </c>
      <c r="AN10" s="83">
        <f t="shared" si="0"/>
        <v>20795</v>
      </c>
      <c r="AO10" s="83">
        <f t="shared" si="0"/>
        <v>20795</v>
      </c>
      <c r="AP10" s="83">
        <f t="shared" si="0"/>
        <v>158455</v>
      </c>
      <c r="AQ10" s="83">
        <f t="shared" si="0"/>
        <v>81391</v>
      </c>
      <c r="AR10" s="83">
        <f t="shared" si="0"/>
        <v>38656</v>
      </c>
      <c r="AS10" s="83">
        <f t="shared" si="0"/>
        <v>23374</v>
      </c>
      <c r="AT10" s="83">
        <f t="shared" si="0"/>
        <v>176952</v>
      </c>
      <c r="AU10" s="83">
        <f t="shared" si="0"/>
        <v>192234</v>
      </c>
      <c r="AV10" s="43"/>
      <c r="AW10" s="43"/>
      <c r="AX10" s="20"/>
      <c r="BC10" s="84"/>
    </row>
    <row r="11" spans="1:55" s="21" customFormat="1" ht="31.5" x14ac:dyDescent="0.25">
      <c r="A11" s="6" t="s">
        <v>110</v>
      </c>
      <c r="B11" s="18" t="s">
        <v>109</v>
      </c>
      <c r="C11" s="6"/>
      <c r="D11" s="18"/>
      <c r="E11" s="18"/>
      <c r="F11" s="6"/>
      <c r="G11" s="6"/>
      <c r="H11" s="6"/>
      <c r="I11" s="6"/>
      <c r="J11" s="19"/>
      <c r="K11" s="19"/>
      <c r="L11" s="19">
        <f t="shared" ref="L11:W11" si="1">L12+L18+L22+L26</f>
        <v>0</v>
      </c>
      <c r="M11" s="19">
        <f t="shared" si="1"/>
        <v>0</v>
      </c>
      <c r="N11" s="19">
        <f t="shared" si="1"/>
        <v>43000</v>
      </c>
      <c r="O11" s="19">
        <f t="shared" si="1"/>
        <v>126380</v>
      </c>
      <c r="P11" s="19">
        <f t="shared" si="1"/>
        <v>0</v>
      </c>
      <c r="Q11" s="19">
        <f t="shared" si="1"/>
        <v>0</v>
      </c>
      <c r="R11" s="19">
        <f t="shared" si="1"/>
        <v>0</v>
      </c>
      <c r="S11" s="19">
        <f t="shared" si="1"/>
        <v>0</v>
      </c>
      <c r="T11" s="19">
        <f t="shared" si="1"/>
        <v>0</v>
      </c>
      <c r="U11" s="19">
        <f t="shared" si="1"/>
        <v>0</v>
      </c>
      <c r="V11" s="19">
        <f t="shared" si="1"/>
        <v>0</v>
      </c>
      <c r="W11" s="19">
        <f t="shared" si="1"/>
        <v>0</v>
      </c>
      <c r="X11" s="19">
        <f>X12+X18+X22+X26+X15+X28</f>
        <v>189307</v>
      </c>
      <c r="Y11" s="19">
        <f t="shared" ref="Y11:AU11" si="2">Y12+Y18+Y22+Y26+Y15+Y28</f>
        <v>11380</v>
      </c>
      <c r="Z11" s="19">
        <f t="shared" si="2"/>
        <v>11380</v>
      </c>
      <c r="AA11" s="19">
        <f t="shared" si="2"/>
        <v>0</v>
      </c>
      <c r="AB11" s="19">
        <f t="shared" si="2"/>
        <v>0</v>
      </c>
      <c r="AC11" s="19">
        <f t="shared" si="2"/>
        <v>54380</v>
      </c>
      <c r="AD11" s="19">
        <f t="shared" si="2"/>
        <v>81333</v>
      </c>
      <c r="AE11" s="19">
        <f t="shared" si="2"/>
        <v>-36944</v>
      </c>
      <c r="AF11" s="19">
        <f t="shared" si="2"/>
        <v>-8756</v>
      </c>
      <c r="AG11" s="19">
        <f t="shared" si="2"/>
        <v>0</v>
      </c>
      <c r="AH11" s="19">
        <f t="shared" si="2"/>
        <v>35633</v>
      </c>
      <c r="AI11" s="19">
        <f t="shared" si="2"/>
        <v>20942</v>
      </c>
      <c r="AJ11" s="19">
        <f t="shared" si="2"/>
        <v>14691</v>
      </c>
      <c r="AK11" s="19">
        <f t="shared" si="2"/>
        <v>14691</v>
      </c>
      <c r="AL11" s="19">
        <f t="shared" si="2"/>
        <v>90013</v>
      </c>
      <c r="AM11" s="19">
        <f t="shared" si="2"/>
        <v>47013</v>
      </c>
      <c r="AN11" s="19">
        <f t="shared" si="2"/>
        <v>20795</v>
      </c>
      <c r="AO11" s="19">
        <f t="shared" si="2"/>
        <v>20795</v>
      </c>
      <c r="AP11" s="19">
        <f t="shared" si="2"/>
        <v>80658</v>
      </c>
      <c r="AQ11" s="19">
        <f t="shared" si="2"/>
        <v>81391</v>
      </c>
      <c r="AR11" s="19">
        <f t="shared" si="2"/>
        <v>36787</v>
      </c>
      <c r="AS11" s="19">
        <f t="shared" si="2"/>
        <v>22868</v>
      </c>
      <c r="AT11" s="19">
        <f t="shared" si="2"/>
        <v>22868</v>
      </c>
      <c r="AU11" s="19">
        <f t="shared" si="2"/>
        <v>36787</v>
      </c>
      <c r="AV11" s="22"/>
      <c r="AW11" s="18"/>
      <c r="AX11" s="20"/>
    </row>
    <row r="12" spans="1:55" s="27" customFormat="1" ht="19.5" customHeight="1" x14ac:dyDescent="0.25">
      <c r="A12" s="23" t="s">
        <v>54</v>
      </c>
      <c r="B12" s="24" t="s">
        <v>58</v>
      </c>
      <c r="C12" s="23"/>
      <c r="D12" s="24"/>
      <c r="E12" s="24"/>
      <c r="F12" s="23"/>
      <c r="G12" s="23"/>
      <c r="H12" s="23"/>
      <c r="I12" s="23"/>
      <c r="J12" s="25">
        <f>J14</f>
        <v>0</v>
      </c>
      <c r="K12" s="25">
        <f t="shared" ref="K12:AU12" si="3">K14</f>
        <v>0</v>
      </c>
      <c r="L12" s="25">
        <f t="shared" si="3"/>
        <v>0</v>
      </c>
      <c r="M12" s="25">
        <f t="shared" si="3"/>
        <v>0</v>
      </c>
      <c r="N12" s="25">
        <f t="shared" si="3"/>
        <v>0</v>
      </c>
      <c r="O12" s="25">
        <f t="shared" si="3"/>
        <v>0</v>
      </c>
      <c r="P12" s="25">
        <f t="shared" si="3"/>
        <v>0</v>
      </c>
      <c r="Q12" s="25">
        <f t="shared" si="3"/>
        <v>0</v>
      </c>
      <c r="R12" s="25">
        <f t="shared" si="3"/>
        <v>0</v>
      </c>
      <c r="S12" s="25">
        <f t="shared" si="3"/>
        <v>0</v>
      </c>
      <c r="T12" s="25">
        <f t="shared" si="3"/>
        <v>0</v>
      </c>
      <c r="U12" s="25">
        <f t="shared" si="3"/>
        <v>0</v>
      </c>
      <c r="V12" s="25">
        <f t="shared" si="3"/>
        <v>0</v>
      </c>
      <c r="W12" s="25">
        <f t="shared" si="3"/>
        <v>0</v>
      </c>
      <c r="X12" s="25">
        <f t="shared" si="3"/>
        <v>8119</v>
      </c>
      <c r="Y12" s="25">
        <f t="shared" si="3"/>
        <v>0</v>
      </c>
      <c r="Z12" s="25">
        <f t="shared" si="3"/>
        <v>0</v>
      </c>
      <c r="AA12" s="25">
        <f t="shared" si="3"/>
        <v>0</v>
      </c>
      <c r="AB12" s="25">
        <f t="shared" si="3"/>
        <v>0</v>
      </c>
      <c r="AC12" s="25">
        <f t="shared" si="3"/>
        <v>0</v>
      </c>
      <c r="AD12" s="25">
        <f t="shared" si="3"/>
        <v>0</v>
      </c>
      <c r="AE12" s="25">
        <f t="shared" si="3"/>
        <v>0</v>
      </c>
      <c r="AF12" s="25">
        <f t="shared" si="3"/>
        <v>0</v>
      </c>
      <c r="AG12" s="25">
        <f t="shared" si="3"/>
        <v>0</v>
      </c>
      <c r="AH12" s="25">
        <f t="shared" si="3"/>
        <v>0</v>
      </c>
      <c r="AI12" s="25">
        <f t="shared" si="3"/>
        <v>0</v>
      </c>
      <c r="AJ12" s="25">
        <f t="shared" si="3"/>
        <v>0</v>
      </c>
      <c r="AK12" s="25">
        <f t="shared" si="3"/>
        <v>0</v>
      </c>
      <c r="AL12" s="25">
        <f t="shared" si="3"/>
        <v>0</v>
      </c>
      <c r="AM12" s="25">
        <f t="shared" si="3"/>
        <v>0</v>
      </c>
      <c r="AN12" s="25">
        <f t="shared" si="3"/>
        <v>0</v>
      </c>
      <c r="AO12" s="25">
        <f t="shared" si="3"/>
        <v>0</v>
      </c>
      <c r="AP12" s="25">
        <f t="shared" si="3"/>
        <v>0</v>
      </c>
      <c r="AQ12" s="25">
        <f t="shared" si="3"/>
        <v>8119</v>
      </c>
      <c r="AR12" s="25">
        <f t="shared" si="3"/>
        <v>100</v>
      </c>
      <c r="AS12" s="25">
        <f t="shared" si="3"/>
        <v>0</v>
      </c>
      <c r="AT12" s="25">
        <f t="shared" si="3"/>
        <v>2300</v>
      </c>
      <c r="AU12" s="25">
        <f t="shared" si="3"/>
        <v>2400</v>
      </c>
      <c r="AV12" s="26"/>
      <c r="AW12" s="34"/>
      <c r="AX12" s="23"/>
    </row>
    <row r="13" spans="1:55" x14ac:dyDescent="0.25">
      <c r="A13" s="16"/>
      <c r="B13" s="28" t="s">
        <v>55</v>
      </c>
      <c r="C13" s="26"/>
      <c r="D13" s="28"/>
      <c r="E13" s="28"/>
      <c r="F13" s="26"/>
      <c r="G13" s="16"/>
      <c r="H13" s="16"/>
      <c r="I13" s="16"/>
      <c r="J13" s="31"/>
      <c r="K13" s="31"/>
      <c r="L13" s="22"/>
      <c r="M13" s="31"/>
      <c r="N13" s="31"/>
      <c r="O13" s="31"/>
      <c r="P13" s="31"/>
      <c r="Q13" s="31"/>
      <c r="R13" s="31"/>
      <c r="S13" s="31"/>
      <c r="T13" s="31"/>
      <c r="U13" s="31"/>
      <c r="V13" s="31"/>
      <c r="W13" s="31"/>
      <c r="X13" s="31"/>
      <c r="Y13" s="31"/>
      <c r="Z13" s="31"/>
      <c r="AA13" s="31"/>
      <c r="AB13" s="31"/>
      <c r="AC13" s="31"/>
      <c r="AD13" s="31"/>
      <c r="AE13" s="31"/>
      <c r="AF13" s="31"/>
      <c r="AG13" s="31"/>
      <c r="AH13" s="31"/>
      <c r="AI13" s="31"/>
      <c r="AJ13" s="31"/>
      <c r="AK13" s="31"/>
      <c r="AL13" s="31"/>
      <c r="AM13" s="31"/>
      <c r="AN13" s="31"/>
      <c r="AO13" s="31"/>
      <c r="AP13" s="31"/>
      <c r="AQ13" s="31"/>
      <c r="AR13" s="31"/>
      <c r="AS13" s="31"/>
      <c r="AT13" s="31"/>
      <c r="AU13" s="31"/>
      <c r="AV13" s="16"/>
      <c r="AW13" s="34"/>
      <c r="AX13" s="16"/>
    </row>
    <row r="14" spans="1:55" ht="47.25" x14ac:dyDescent="0.25">
      <c r="A14" s="16">
        <v>1</v>
      </c>
      <c r="B14" s="33" t="s">
        <v>59</v>
      </c>
      <c r="C14" s="16" t="s">
        <v>60</v>
      </c>
      <c r="D14" s="16" t="s">
        <v>56</v>
      </c>
      <c r="E14" s="33"/>
      <c r="F14" s="16"/>
      <c r="G14" s="16">
        <v>2024</v>
      </c>
      <c r="H14" s="16">
        <v>2025</v>
      </c>
      <c r="I14" s="16"/>
      <c r="J14" s="31"/>
      <c r="K14" s="31"/>
      <c r="L14" s="22"/>
      <c r="M14" s="31"/>
      <c r="N14" s="31"/>
      <c r="O14" s="31"/>
      <c r="P14" s="31"/>
      <c r="Q14" s="31"/>
      <c r="R14" s="31"/>
      <c r="S14" s="31"/>
      <c r="T14" s="31"/>
      <c r="U14" s="31"/>
      <c r="V14" s="31"/>
      <c r="W14" s="31"/>
      <c r="X14" s="31">
        <v>8119</v>
      </c>
      <c r="Y14" s="31"/>
      <c r="Z14" s="31"/>
      <c r="AA14" s="31"/>
      <c r="AB14" s="31"/>
      <c r="AC14" s="31"/>
      <c r="AD14" s="31"/>
      <c r="AE14" s="31"/>
      <c r="AF14" s="31"/>
      <c r="AG14" s="31"/>
      <c r="AH14" s="31"/>
      <c r="AI14" s="31"/>
      <c r="AJ14" s="31"/>
      <c r="AK14" s="31"/>
      <c r="AL14" s="31"/>
      <c r="AM14" s="31"/>
      <c r="AN14" s="31"/>
      <c r="AO14" s="31"/>
      <c r="AP14" s="31">
        <v>0</v>
      </c>
      <c r="AQ14" s="31">
        <v>8119</v>
      </c>
      <c r="AR14" s="31">
        <v>100</v>
      </c>
      <c r="AS14" s="31"/>
      <c r="AT14" s="31">
        <v>2300</v>
      </c>
      <c r="AU14" s="31">
        <f>AR14-AS14+AT14</f>
        <v>2400</v>
      </c>
      <c r="AV14" s="16" t="s">
        <v>61</v>
      </c>
      <c r="AW14" s="34">
        <f>(AU14+AP14)/X14</f>
        <v>0.29560290676191647</v>
      </c>
      <c r="AX14" s="16"/>
      <c r="BB14" s="1" t="s">
        <v>62</v>
      </c>
    </row>
    <row r="15" spans="1:55" x14ac:dyDescent="0.25">
      <c r="A15" s="23" t="s">
        <v>57</v>
      </c>
      <c r="B15" s="88" t="s">
        <v>147</v>
      </c>
      <c r="C15" s="16"/>
      <c r="D15" s="16"/>
      <c r="E15" s="33"/>
      <c r="F15" s="16"/>
      <c r="G15" s="16"/>
      <c r="H15" s="16"/>
      <c r="I15" s="16"/>
      <c r="J15" s="31"/>
      <c r="K15" s="31"/>
      <c r="L15" s="22"/>
      <c r="M15" s="31"/>
      <c r="N15" s="31"/>
      <c r="O15" s="31"/>
      <c r="P15" s="31"/>
      <c r="Q15" s="31"/>
      <c r="R15" s="31"/>
      <c r="S15" s="31"/>
      <c r="T15" s="31"/>
      <c r="U15" s="31"/>
      <c r="V15" s="31"/>
      <c r="W15" s="31"/>
      <c r="X15" s="25">
        <f>X17</f>
        <v>16632</v>
      </c>
      <c r="Y15" s="25">
        <f t="shared" ref="Y15:AU15" si="4">Y17</f>
        <v>0</v>
      </c>
      <c r="Z15" s="25">
        <f t="shared" si="4"/>
        <v>0</v>
      </c>
      <c r="AA15" s="25">
        <f t="shared" si="4"/>
        <v>0</v>
      </c>
      <c r="AB15" s="25">
        <f t="shared" si="4"/>
        <v>0</v>
      </c>
      <c r="AC15" s="25">
        <f t="shared" si="4"/>
        <v>0</v>
      </c>
      <c r="AD15" s="25">
        <f t="shared" si="4"/>
        <v>0</v>
      </c>
      <c r="AE15" s="25">
        <f t="shared" si="4"/>
        <v>0</v>
      </c>
      <c r="AF15" s="25">
        <f t="shared" si="4"/>
        <v>0</v>
      </c>
      <c r="AG15" s="25">
        <f t="shared" si="4"/>
        <v>0</v>
      </c>
      <c r="AH15" s="25">
        <f t="shared" si="4"/>
        <v>0</v>
      </c>
      <c r="AI15" s="25">
        <f t="shared" si="4"/>
        <v>0</v>
      </c>
      <c r="AJ15" s="25">
        <f t="shared" si="4"/>
        <v>0</v>
      </c>
      <c r="AK15" s="25">
        <f t="shared" si="4"/>
        <v>0</v>
      </c>
      <c r="AL15" s="25">
        <f t="shared" si="4"/>
        <v>0</v>
      </c>
      <c r="AM15" s="25">
        <f t="shared" si="4"/>
        <v>0</v>
      </c>
      <c r="AN15" s="25">
        <f t="shared" si="4"/>
        <v>0</v>
      </c>
      <c r="AO15" s="25">
        <f t="shared" si="4"/>
        <v>0</v>
      </c>
      <c r="AP15" s="25">
        <f t="shared" si="4"/>
        <v>12660</v>
      </c>
      <c r="AQ15" s="25">
        <f t="shared" si="4"/>
        <v>0</v>
      </c>
      <c r="AR15" s="25">
        <f t="shared" si="4"/>
        <v>17340</v>
      </c>
      <c r="AS15" s="25">
        <f t="shared" si="4"/>
        <v>13368</v>
      </c>
      <c r="AT15" s="25">
        <f t="shared" si="4"/>
        <v>0</v>
      </c>
      <c r="AU15" s="25">
        <f t="shared" si="4"/>
        <v>3972</v>
      </c>
      <c r="AV15" s="16"/>
      <c r="AW15" s="34"/>
      <c r="AX15" s="16"/>
    </row>
    <row r="16" spans="1:55" x14ac:dyDescent="0.25">
      <c r="A16" s="16"/>
      <c r="B16" s="28" t="s">
        <v>112</v>
      </c>
      <c r="C16" s="16"/>
      <c r="D16" s="16"/>
      <c r="E16" s="33"/>
      <c r="F16" s="16"/>
      <c r="G16" s="16"/>
      <c r="H16" s="16"/>
      <c r="I16" s="16"/>
      <c r="J16" s="31"/>
      <c r="K16" s="31"/>
      <c r="L16" s="22"/>
      <c r="M16" s="31"/>
      <c r="N16" s="31"/>
      <c r="O16" s="31"/>
      <c r="P16" s="31"/>
      <c r="Q16" s="31"/>
      <c r="R16" s="31"/>
      <c r="S16" s="31"/>
      <c r="T16" s="31"/>
      <c r="U16" s="31"/>
      <c r="V16" s="31"/>
      <c r="W16" s="31"/>
      <c r="X16" s="31"/>
      <c r="Y16" s="31"/>
      <c r="Z16" s="31"/>
      <c r="AA16" s="31"/>
      <c r="AB16" s="31"/>
      <c r="AC16" s="31"/>
      <c r="AD16" s="31"/>
      <c r="AE16" s="31"/>
      <c r="AF16" s="31"/>
      <c r="AG16" s="31"/>
      <c r="AH16" s="31"/>
      <c r="AI16" s="31"/>
      <c r="AJ16" s="31"/>
      <c r="AK16" s="31"/>
      <c r="AL16" s="31"/>
      <c r="AM16" s="31"/>
      <c r="AN16" s="31"/>
      <c r="AO16" s="31"/>
      <c r="AP16" s="31"/>
      <c r="AQ16" s="31"/>
      <c r="AR16" s="31"/>
      <c r="AS16" s="31"/>
      <c r="AT16" s="31"/>
      <c r="AU16" s="31"/>
      <c r="AV16" s="16"/>
      <c r="AW16" s="34"/>
      <c r="AX16" s="16"/>
    </row>
    <row r="17" spans="1:54" ht="63" x14ac:dyDescent="0.25">
      <c r="A17" s="16">
        <v>2</v>
      </c>
      <c r="B17" s="42" t="s">
        <v>148</v>
      </c>
      <c r="C17" s="42" t="s">
        <v>69</v>
      </c>
      <c r="D17" s="42" t="s">
        <v>56</v>
      </c>
      <c r="E17" s="70">
        <v>8012850</v>
      </c>
      <c r="F17" s="71">
        <v>283</v>
      </c>
      <c r="G17" s="42">
        <v>2023</v>
      </c>
      <c r="H17" s="42">
        <v>2024</v>
      </c>
      <c r="I17" s="70" t="s">
        <v>149</v>
      </c>
      <c r="J17" s="71">
        <v>31580</v>
      </c>
      <c r="K17" s="71">
        <v>30000</v>
      </c>
      <c r="L17" s="22"/>
      <c r="M17" s="31"/>
      <c r="N17" s="31"/>
      <c r="O17" s="31"/>
      <c r="P17" s="31"/>
      <c r="Q17" s="31"/>
      <c r="R17" s="31"/>
      <c r="S17" s="31"/>
      <c r="T17" s="31"/>
      <c r="U17" s="31"/>
      <c r="V17" s="31"/>
      <c r="W17" s="31"/>
      <c r="X17" s="31">
        <v>16632</v>
      </c>
      <c r="Y17" s="31"/>
      <c r="Z17" s="31"/>
      <c r="AA17" s="31"/>
      <c r="AB17" s="31"/>
      <c r="AC17" s="31"/>
      <c r="AD17" s="31"/>
      <c r="AE17" s="31"/>
      <c r="AF17" s="31"/>
      <c r="AG17" s="31"/>
      <c r="AH17" s="31"/>
      <c r="AI17" s="31"/>
      <c r="AJ17" s="31"/>
      <c r="AK17" s="31"/>
      <c r="AL17" s="31"/>
      <c r="AM17" s="31"/>
      <c r="AN17" s="31"/>
      <c r="AO17" s="31"/>
      <c r="AP17" s="31">
        <v>12660</v>
      </c>
      <c r="AQ17" s="31"/>
      <c r="AR17" s="31">
        <v>17340</v>
      </c>
      <c r="AS17" s="31">
        <v>13368</v>
      </c>
      <c r="AT17" s="31"/>
      <c r="AU17" s="31">
        <f>AR17-AS17+AT17</f>
        <v>3972</v>
      </c>
      <c r="AV17" s="89" t="s">
        <v>150</v>
      </c>
      <c r="AW17" s="34">
        <f>(AU17+AP17)/X17</f>
        <v>1</v>
      </c>
      <c r="AX17" s="16"/>
    </row>
    <row r="18" spans="1:54" s="27" customFormat="1" ht="19.5" customHeight="1" x14ac:dyDescent="0.25">
      <c r="A18" s="23" t="s">
        <v>63</v>
      </c>
      <c r="B18" s="24" t="s">
        <v>67</v>
      </c>
      <c r="C18" s="23"/>
      <c r="D18" s="24"/>
      <c r="E18" s="24"/>
      <c r="F18" s="23"/>
      <c r="G18" s="23"/>
      <c r="H18" s="23"/>
      <c r="I18" s="23"/>
      <c r="J18" s="25">
        <f>J20+J21</f>
        <v>1586</v>
      </c>
      <c r="K18" s="25">
        <f t="shared" ref="K18:AU18" si="5">K20+K21</f>
        <v>1586</v>
      </c>
      <c r="L18" s="25">
        <f t="shared" si="5"/>
        <v>0</v>
      </c>
      <c r="M18" s="25">
        <f t="shared" si="5"/>
        <v>0</v>
      </c>
      <c r="N18" s="25">
        <f t="shared" si="5"/>
        <v>0</v>
      </c>
      <c r="O18" s="25">
        <f t="shared" si="5"/>
        <v>0</v>
      </c>
      <c r="P18" s="25">
        <f t="shared" si="5"/>
        <v>0</v>
      </c>
      <c r="Q18" s="25">
        <f t="shared" si="5"/>
        <v>0</v>
      </c>
      <c r="R18" s="25">
        <f t="shared" si="5"/>
        <v>0</v>
      </c>
      <c r="S18" s="25">
        <f t="shared" si="5"/>
        <v>0</v>
      </c>
      <c r="T18" s="25">
        <f t="shared" si="5"/>
        <v>0</v>
      </c>
      <c r="U18" s="25">
        <f t="shared" si="5"/>
        <v>0</v>
      </c>
      <c r="V18" s="25">
        <f t="shared" si="5"/>
        <v>0</v>
      </c>
      <c r="W18" s="25">
        <f t="shared" si="5"/>
        <v>0</v>
      </c>
      <c r="X18" s="25">
        <f t="shared" si="5"/>
        <v>2586</v>
      </c>
      <c r="Y18" s="25">
        <f t="shared" si="5"/>
        <v>0</v>
      </c>
      <c r="Z18" s="25">
        <f t="shared" si="5"/>
        <v>0</v>
      </c>
      <c r="AA18" s="25">
        <f t="shared" si="5"/>
        <v>0</v>
      </c>
      <c r="AB18" s="25">
        <f t="shared" si="5"/>
        <v>0</v>
      </c>
      <c r="AC18" s="25">
        <f t="shared" si="5"/>
        <v>0</v>
      </c>
      <c r="AD18" s="25">
        <f t="shared" si="5"/>
        <v>0</v>
      </c>
      <c r="AE18" s="25">
        <f t="shared" si="5"/>
        <v>0</v>
      </c>
      <c r="AF18" s="25">
        <f t="shared" si="5"/>
        <v>0</v>
      </c>
      <c r="AG18" s="25">
        <f t="shared" si="5"/>
        <v>0</v>
      </c>
      <c r="AH18" s="25">
        <f t="shared" si="5"/>
        <v>0</v>
      </c>
      <c r="AI18" s="25">
        <f t="shared" si="5"/>
        <v>0</v>
      </c>
      <c r="AJ18" s="25">
        <f t="shared" si="5"/>
        <v>0</v>
      </c>
      <c r="AK18" s="25">
        <f t="shared" si="5"/>
        <v>0</v>
      </c>
      <c r="AL18" s="25">
        <f t="shared" si="5"/>
        <v>0</v>
      </c>
      <c r="AM18" s="25">
        <f t="shared" si="5"/>
        <v>0</v>
      </c>
      <c r="AN18" s="25">
        <f t="shared" si="5"/>
        <v>0</v>
      </c>
      <c r="AO18" s="25">
        <f t="shared" si="5"/>
        <v>0</v>
      </c>
      <c r="AP18" s="25">
        <f t="shared" si="5"/>
        <v>90</v>
      </c>
      <c r="AQ18" s="25">
        <f t="shared" si="5"/>
        <v>1000</v>
      </c>
      <c r="AR18" s="25">
        <f t="shared" si="5"/>
        <v>100</v>
      </c>
      <c r="AS18" s="25">
        <f t="shared" si="5"/>
        <v>0</v>
      </c>
      <c r="AT18" s="25">
        <f t="shared" si="5"/>
        <v>700</v>
      </c>
      <c r="AU18" s="25">
        <f t="shared" si="5"/>
        <v>800</v>
      </c>
      <c r="AV18" s="26"/>
      <c r="AW18" s="34"/>
      <c r="AX18" s="23"/>
    </row>
    <row r="19" spans="1:54" s="32" customFormat="1" x14ac:dyDescent="0.25">
      <c r="A19" s="26"/>
      <c r="B19" s="28" t="s">
        <v>55</v>
      </c>
      <c r="C19" s="26"/>
      <c r="D19" s="28"/>
      <c r="E19" s="28"/>
      <c r="F19" s="26"/>
      <c r="G19" s="26"/>
      <c r="H19" s="26"/>
      <c r="I19" s="26"/>
      <c r="J19" s="29"/>
      <c r="K19" s="29"/>
      <c r="L19" s="30"/>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f t="shared" ref="AL19" si="6">AC19+AH19</f>
        <v>0</v>
      </c>
      <c r="AM19" s="29">
        <f t="shared" ref="AM19" si="7">Y19+AH19</f>
        <v>0</v>
      </c>
      <c r="AN19" s="29"/>
      <c r="AO19" s="29"/>
      <c r="AP19" s="31">
        <v>0</v>
      </c>
      <c r="AQ19" s="31">
        <v>0</v>
      </c>
      <c r="AR19" s="29"/>
      <c r="AS19" s="29"/>
      <c r="AT19" s="29"/>
      <c r="AU19" s="29"/>
      <c r="AV19" s="26"/>
      <c r="AW19" s="34"/>
      <c r="AX19" s="26"/>
    </row>
    <row r="20" spans="1:54" ht="47.25" x14ac:dyDescent="0.25">
      <c r="A20" s="16">
        <v>3</v>
      </c>
      <c r="B20" s="38" t="s">
        <v>68</v>
      </c>
      <c r="C20" s="16" t="s">
        <v>64</v>
      </c>
      <c r="D20" s="16" t="s">
        <v>56</v>
      </c>
      <c r="E20" s="39"/>
      <c r="F20" s="40"/>
      <c r="G20" s="16">
        <v>2024</v>
      </c>
      <c r="H20" s="16">
        <v>2025</v>
      </c>
      <c r="I20" s="16"/>
      <c r="J20" s="31"/>
      <c r="K20" s="31"/>
      <c r="L20" s="22"/>
      <c r="M20" s="31"/>
      <c r="N20" s="31"/>
      <c r="O20" s="31"/>
      <c r="P20" s="31"/>
      <c r="Q20" s="31"/>
      <c r="R20" s="31"/>
      <c r="S20" s="31"/>
      <c r="T20" s="31"/>
      <c r="U20" s="31"/>
      <c r="V20" s="31"/>
      <c r="W20" s="31"/>
      <c r="X20" s="31">
        <v>1000</v>
      </c>
      <c r="Y20" s="31"/>
      <c r="Z20" s="31"/>
      <c r="AA20" s="31"/>
      <c r="AB20" s="31"/>
      <c r="AC20" s="31"/>
      <c r="AD20" s="31"/>
      <c r="AE20" s="31"/>
      <c r="AF20" s="31"/>
      <c r="AG20" s="31"/>
      <c r="AH20" s="31"/>
      <c r="AI20" s="31"/>
      <c r="AJ20" s="31"/>
      <c r="AK20" s="31"/>
      <c r="AL20" s="31"/>
      <c r="AM20" s="31"/>
      <c r="AN20" s="31"/>
      <c r="AO20" s="31"/>
      <c r="AP20" s="31">
        <v>0</v>
      </c>
      <c r="AQ20" s="31">
        <v>1000</v>
      </c>
      <c r="AR20" s="31">
        <v>100</v>
      </c>
      <c r="AS20" s="31"/>
      <c r="AT20" s="31">
        <v>300</v>
      </c>
      <c r="AU20" s="31">
        <f>AR20-AS20+AT20</f>
        <v>400</v>
      </c>
      <c r="AV20" s="16" t="s">
        <v>66</v>
      </c>
      <c r="AW20" s="34">
        <f>(AU20+AP20)/X20</f>
        <v>0.4</v>
      </c>
      <c r="AX20" s="16"/>
      <c r="AZ20" s="37"/>
      <c r="BB20" s="1" t="s">
        <v>62</v>
      </c>
    </row>
    <row r="21" spans="1:54" ht="31.5" x14ac:dyDescent="0.25">
      <c r="A21" s="16">
        <v>4</v>
      </c>
      <c r="B21" s="42" t="s">
        <v>82</v>
      </c>
      <c r="C21" s="16"/>
      <c r="D21" s="16"/>
      <c r="E21" s="39"/>
      <c r="F21" s="40"/>
      <c r="G21" s="16">
        <v>2023</v>
      </c>
      <c r="H21" s="16">
        <v>2025</v>
      </c>
      <c r="I21" s="16" t="s">
        <v>84</v>
      </c>
      <c r="J21" s="31">
        <v>1586</v>
      </c>
      <c r="K21" s="31">
        <v>1586</v>
      </c>
      <c r="L21" s="22"/>
      <c r="M21" s="31"/>
      <c r="N21" s="31"/>
      <c r="O21" s="31"/>
      <c r="P21" s="31"/>
      <c r="Q21" s="31"/>
      <c r="R21" s="31"/>
      <c r="S21" s="31"/>
      <c r="T21" s="31"/>
      <c r="U21" s="31"/>
      <c r="V21" s="31"/>
      <c r="W21" s="31"/>
      <c r="X21" s="31">
        <v>1586</v>
      </c>
      <c r="Y21" s="31"/>
      <c r="Z21" s="31"/>
      <c r="AA21" s="31"/>
      <c r="AB21" s="31"/>
      <c r="AC21" s="31"/>
      <c r="AD21" s="31"/>
      <c r="AE21" s="31"/>
      <c r="AF21" s="31"/>
      <c r="AG21" s="31"/>
      <c r="AH21" s="31"/>
      <c r="AI21" s="31"/>
      <c r="AJ21" s="31"/>
      <c r="AK21" s="31"/>
      <c r="AL21" s="31"/>
      <c r="AM21" s="31"/>
      <c r="AN21" s="31"/>
      <c r="AO21" s="31"/>
      <c r="AP21" s="31">
        <v>90</v>
      </c>
      <c r="AQ21" s="31"/>
      <c r="AR21" s="31">
        <v>0</v>
      </c>
      <c r="AS21" s="31"/>
      <c r="AT21" s="31">
        <v>400</v>
      </c>
      <c r="AU21" s="31">
        <f>AR21-AS21+AT21</f>
        <v>400</v>
      </c>
      <c r="AV21" s="16" t="s">
        <v>66</v>
      </c>
      <c r="AW21" s="34">
        <f>(AU21+AP21)/X21</f>
        <v>0.30895334174022698</v>
      </c>
      <c r="AX21" s="16"/>
      <c r="AZ21" s="37"/>
    </row>
    <row r="22" spans="1:54" s="27" customFormat="1" ht="37.5" customHeight="1" x14ac:dyDescent="0.25">
      <c r="A22" s="23" t="s">
        <v>65</v>
      </c>
      <c r="B22" s="24" t="s">
        <v>72</v>
      </c>
      <c r="C22" s="23"/>
      <c r="D22" s="24"/>
      <c r="E22" s="24"/>
      <c r="F22" s="23"/>
      <c r="G22" s="23"/>
      <c r="H22" s="23"/>
      <c r="I22" s="23"/>
      <c r="J22" s="25">
        <f>J24+J25</f>
        <v>0</v>
      </c>
      <c r="K22" s="25">
        <f t="shared" ref="K22:AU22" si="8">K24+K25</f>
        <v>0</v>
      </c>
      <c r="L22" s="25">
        <f t="shared" si="8"/>
        <v>0</v>
      </c>
      <c r="M22" s="25">
        <f t="shared" si="8"/>
        <v>0</v>
      </c>
      <c r="N22" s="25">
        <f t="shared" si="8"/>
        <v>0</v>
      </c>
      <c r="O22" s="25">
        <f t="shared" si="8"/>
        <v>0</v>
      </c>
      <c r="P22" s="25">
        <f t="shared" si="8"/>
        <v>0</v>
      </c>
      <c r="Q22" s="25">
        <f t="shared" si="8"/>
        <v>0</v>
      </c>
      <c r="R22" s="25">
        <f t="shared" si="8"/>
        <v>0</v>
      </c>
      <c r="S22" s="25">
        <f t="shared" si="8"/>
        <v>0</v>
      </c>
      <c r="T22" s="25">
        <f t="shared" si="8"/>
        <v>0</v>
      </c>
      <c r="U22" s="25">
        <f t="shared" si="8"/>
        <v>0</v>
      </c>
      <c r="V22" s="25">
        <f t="shared" si="8"/>
        <v>0</v>
      </c>
      <c r="W22" s="25">
        <f t="shared" si="8"/>
        <v>0</v>
      </c>
      <c r="X22" s="25">
        <f t="shared" si="8"/>
        <v>22222</v>
      </c>
      <c r="Y22" s="25">
        <f t="shared" si="8"/>
        <v>0</v>
      </c>
      <c r="Z22" s="25">
        <f t="shared" si="8"/>
        <v>0</v>
      </c>
      <c r="AA22" s="25">
        <f t="shared" si="8"/>
        <v>0</v>
      </c>
      <c r="AB22" s="25">
        <f t="shared" si="8"/>
        <v>0</v>
      </c>
      <c r="AC22" s="25">
        <f t="shared" si="8"/>
        <v>0</v>
      </c>
      <c r="AD22" s="25">
        <f t="shared" si="8"/>
        <v>0</v>
      </c>
      <c r="AE22" s="25">
        <f t="shared" si="8"/>
        <v>0</v>
      </c>
      <c r="AF22" s="25">
        <f t="shared" si="8"/>
        <v>0</v>
      </c>
      <c r="AG22" s="25">
        <f t="shared" si="8"/>
        <v>0</v>
      </c>
      <c r="AH22" s="25">
        <f t="shared" si="8"/>
        <v>0</v>
      </c>
      <c r="AI22" s="25">
        <f t="shared" si="8"/>
        <v>0</v>
      </c>
      <c r="AJ22" s="25">
        <f t="shared" si="8"/>
        <v>0</v>
      </c>
      <c r="AK22" s="25">
        <f t="shared" si="8"/>
        <v>0</v>
      </c>
      <c r="AL22" s="25">
        <f t="shared" si="8"/>
        <v>0</v>
      </c>
      <c r="AM22" s="25">
        <f t="shared" si="8"/>
        <v>0</v>
      </c>
      <c r="AN22" s="25">
        <f t="shared" si="8"/>
        <v>0</v>
      </c>
      <c r="AO22" s="25">
        <f t="shared" si="8"/>
        <v>0</v>
      </c>
      <c r="AP22" s="25">
        <f t="shared" si="8"/>
        <v>100</v>
      </c>
      <c r="AQ22" s="25">
        <f t="shared" si="8"/>
        <v>13700</v>
      </c>
      <c r="AR22" s="25">
        <f t="shared" si="8"/>
        <v>100</v>
      </c>
      <c r="AS22" s="25">
        <f t="shared" si="8"/>
        <v>0</v>
      </c>
      <c r="AT22" s="25">
        <f t="shared" si="8"/>
        <v>6500</v>
      </c>
      <c r="AU22" s="25">
        <f t="shared" si="8"/>
        <v>6600</v>
      </c>
      <c r="AV22" s="23"/>
      <c r="AW22" s="34"/>
      <c r="AX22" s="23"/>
    </row>
    <row r="23" spans="1:54" s="27" customFormat="1" x14ac:dyDescent="0.25">
      <c r="A23" s="23"/>
      <c r="B23" s="28" t="s">
        <v>55</v>
      </c>
      <c r="C23" s="26"/>
      <c r="D23" s="28"/>
      <c r="E23" s="28"/>
      <c r="F23" s="26"/>
      <c r="G23" s="23"/>
      <c r="H23" s="23"/>
      <c r="I23" s="23"/>
      <c r="J23" s="25"/>
      <c r="K23" s="25"/>
      <c r="L23" s="36"/>
      <c r="M23" s="25"/>
      <c r="N23" s="25"/>
      <c r="O23" s="25"/>
      <c r="P23" s="25"/>
      <c r="Q23" s="25"/>
      <c r="R23" s="25"/>
      <c r="S23" s="25"/>
      <c r="T23" s="25"/>
      <c r="U23" s="25"/>
      <c r="V23" s="25"/>
      <c r="W23" s="25"/>
      <c r="X23" s="25"/>
      <c r="Y23" s="25"/>
      <c r="Z23" s="25"/>
      <c r="AA23" s="25"/>
      <c r="AB23" s="25"/>
      <c r="AC23" s="25"/>
      <c r="AD23" s="25"/>
      <c r="AE23" s="25"/>
      <c r="AF23" s="25"/>
      <c r="AG23" s="25"/>
      <c r="AH23" s="25"/>
      <c r="AI23" s="25"/>
      <c r="AJ23" s="25"/>
      <c r="AK23" s="25"/>
      <c r="AL23" s="25"/>
      <c r="AM23" s="25"/>
      <c r="AN23" s="25"/>
      <c r="AO23" s="25"/>
      <c r="AP23" s="25"/>
      <c r="AQ23" s="25"/>
      <c r="AR23" s="25"/>
      <c r="AS23" s="25"/>
      <c r="AT23" s="25"/>
      <c r="AU23" s="25"/>
      <c r="AV23" s="23"/>
      <c r="AW23" s="34"/>
      <c r="AX23" s="23"/>
    </row>
    <row r="24" spans="1:54" ht="76.150000000000006" customHeight="1" x14ac:dyDescent="0.25">
      <c r="A24" s="16">
        <v>5</v>
      </c>
      <c r="B24" s="33" t="s">
        <v>73</v>
      </c>
      <c r="C24" s="16" t="s">
        <v>71</v>
      </c>
      <c r="D24" s="16" t="s">
        <v>56</v>
      </c>
      <c r="E24" s="33"/>
      <c r="F24" s="16"/>
      <c r="G24" s="16">
        <v>2024</v>
      </c>
      <c r="H24" s="16">
        <v>2025</v>
      </c>
      <c r="I24" s="16"/>
      <c r="J24" s="31"/>
      <c r="K24" s="31"/>
      <c r="L24" s="22"/>
      <c r="M24" s="31"/>
      <c r="N24" s="31"/>
      <c r="O24" s="31"/>
      <c r="P24" s="31"/>
      <c r="Q24" s="31"/>
      <c r="R24" s="31"/>
      <c r="S24" s="31"/>
      <c r="T24" s="31"/>
      <c r="U24" s="31"/>
      <c r="V24" s="31"/>
      <c r="W24" s="31"/>
      <c r="X24" s="31">
        <v>13700</v>
      </c>
      <c r="Y24" s="31"/>
      <c r="Z24" s="31"/>
      <c r="AA24" s="31"/>
      <c r="AB24" s="31"/>
      <c r="AC24" s="31"/>
      <c r="AD24" s="31"/>
      <c r="AE24" s="31"/>
      <c r="AF24" s="31"/>
      <c r="AG24" s="31"/>
      <c r="AH24" s="31"/>
      <c r="AI24" s="31"/>
      <c r="AJ24" s="31"/>
      <c r="AK24" s="31"/>
      <c r="AL24" s="31"/>
      <c r="AM24" s="31"/>
      <c r="AN24" s="31"/>
      <c r="AO24" s="31"/>
      <c r="AP24" s="31">
        <v>0</v>
      </c>
      <c r="AQ24" s="31">
        <v>13700</v>
      </c>
      <c r="AR24" s="31">
        <v>100</v>
      </c>
      <c r="AS24" s="31"/>
      <c r="AT24" s="31">
        <v>4000</v>
      </c>
      <c r="AU24" s="31">
        <f t="shared" ref="AU24:AU25" si="9">AR24-AS24+AT24</f>
        <v>4100</v>
      </c>
      <c r="AV24" s="16" t="s">
        <v>66</v>
      </c>
      <c r="AW24" s="34">
        <f>(AU24+AP24)/X24</f>
        <v>0.29927007299270075</v>
      </c>
      <c r="AX24" s="16"/>
      <c r="AZ24" s="37"/>
      <c r="BB24" s="1" t="s">
        <v>62</v>
      </c>
    </row>
    <row r="25" spans="1:54" ht="76.150000000000006" customHeight="1" x14ac:dyDescent="0.25">
      <c r="A25" s="16">
        <v>6</v>
      </c>
      <c r="B25" s="42" t="s">
        <v>83</v>
      </c>
      <c r="C25" s="16"/>
      <c r="D25" s="16"/>
      <c r="E25" s="33"/>
      <c r="F25" s="16"/>
      <c r="G25" s="16">
        <v>2024</v>
      </c>
      <c r="H25" s="16">
        <v>2025</v>
      </c>
      <c r="I25" s="16"/>
      <c r="J25" s="31"/>
      <c r="K25" s="31"/>
      <c r="L25" s="22"/>
      <c r="M25" s="31"/>
      <c r="N25" s="31"/>
      <c r="O25" s="31"/>
      <c r="P25" s="31"/>
      <c r="Q25" s="31"/>
      <c r="R25" s="31"/>
      <c r="S25" s="31"/>
      <c r="T25" s="31"/>
      <c r="U25" s="31"/>
      <c r="V25" s="31"/>
      <c r="W25" s="31"/>
      <c r="X25" s="31">
        <v>8522</v>
      </c>
      <c r="Y25" s="31"/>
      <c r="Z25" s="31"/>
      <c r="AA25" s="31"/>
      <c r="AB25" s="31"/>
      <c r="AC25" s="31"/>
      <c r="AD25" s="31"/>
      <c r="AE25" s="31"/>
      <c r="AF25" s="31"/>
      <c r="AG25" s="31"/>
      <c r="AH25" s="31"/>
      <c r="AI25" s="31"/>
      <c r="AJ25" s="31"/>
      <c r="AK25" s="31"/>
      <c r="AL25" s="31"/>
      <c r="AM25" s="31"/>
      <c r="AN25" s="31"/>
      <c r="AO25" s="31"/>
      <c r="AP25" s="31">
        <v>100</v>
      </c>
      <c r="AQ25" s="31"/>
      <c r="AR25" s="31">
        <v>0</v>
      </c>
      <c r="AS25" s="31"/>
      <c r="AT25" s="31">
        <v>2500</v>
      </c>
      <c r="AU25" s="31">
        <f t="shared" si="9"/>
        <v>2500</v>
      </c>
      <c r="AV25" s="16" t="s">
        <v>66</v>
      </c>
      <c r="AW25" s="34">
        <f>(AU25+AP25)/X25</f>
        <v>0.30509270124383947</v>
      </c>
      <c r="AX25" s="16"/>
      <c r="AZ25" s="37"/>
    </row>
    <row r="26" spans="1:54" s="27" customFormat="1" ht="15.75" customHeight="1" x14ac:dyDescent="0.25">
      <c r="A26" s="23" t="s">
        <v>113</v>
      </c>
      <c r="B26" s="24" t="s">
        <v>74</v>
      </c>
      <c r="C26" s="23"/>
      <c r="D26" s="24"/>
      <c r="E26" s="24"/>
      <c r="F26" s="23"/>
      <c r="G26" s="23"/>
      <c r="H26" s="23"/>
      <c r="I26" s="23"/>
      <c r="J26" s="25">
        <f>SUM(J27:J27)</f>
        <v>1071289</v>
      </c>
      <c r="K26" s="25">
        <f t="shared" ref="K26:AU26" si="10">SUM(K27:K27)</f>
        <v>174087</v>
      </c>
      <c r="L26" s="25">
        <f t="shared" si="10"/>
        <v>0</v>
      </c>
      <c r="M26" s="25">
        <f t="shared" si="10"/>
        <v>0</v>
      </c>
      <c r="N26" s="25">
        <f t="shared" si="10"/>
        <v>43000</v>
      </c>
      <c r="O26" s="25">
        <f t="shared" si="10"/>
        <v>126380</v>
      </c>
      <c r="P26" s="25">
        <f t="shared" si="10"/>
        <v>0</v>
      </c>
      <c r="Q26" s="25">
        <f t="shared" si="10"/>
        <v>0</v>
      </c>
      <c r="R26" s="25">
        <f t="shared" si="10"/>
        <v>0</v>
      </c>
      <c r="S26" s="25">
        <f t="shared" si="10"/>
        <v>0</v>
      </c>
      <c r="T26" s="25">
        <f t="shared" si="10"/>
        <v>0</v>
      </c>
      <c r="U26" s="25">
        <f t="shared" si="10"/>
        <v>0</v>
      </c>
      <c r="V26" s="25">
        <f t="shared" si="10"/>
        <v>0</v>
      </c>
      <c r="W26" s="25">
        <f t="shared" si="10"/>
        <v>0</v>
      </c>
      <c r="X26" s="25">
        <f t="shared" si="10"/>
        <v>126380</v>
      </c>
      <c r="Y26" s="25">
        <f t="shared" si="10"/>
        <v>11380</v>
      </c>
      <c r="Z26" s="25">
        <f t="shared" si="10"/>
        <v>11380</v>
      </c>
      <c r="AA26" s="25">
        <f t="shared" si="10"/>
        <v>0</v>
      </c>
      <c r="AB26" s="25">
        <f t="shared" si="10"/>
        <v>0</v>
      </c>
      <c r="AC26" s="25">
        <f t="shared" si="10"/>
        <v>54380</v>
      </c>
      <c r="AD26" s="25">
        <f t="shared" si="10"/>
        <v>81333</v>
      </c>
      <c r="AE26" s="25">
        <f t="shared" si="10"/>
        <v>-36944</v>
      </c>
      <c r="AF26" s="25">
        <f t="shared" si="10"/>
        <v>-8756</v>
      </c>
      <c r="AG26" s="25">
        <f t="shared" si="10"/>
        <v>0</v>
      </c>
      <c r="AH26" s="25">
        <f t="shared" si="10"/>
        <v>35633</v>
      </c>
      <c r="AI26" s="25">
        <f t="shared" si="10"/>
        <v>20942</v>
      </c>
      <c r="AJ26" s="25">
        <f t="shared" si="10"/>
        <v>14691</v>
      </c>
      <c r="AK26" s="25">
        <f t="shared" si="10"/>
        <v>14691</v>
      </c>
      <c r="AL26" s="25">
        <f t="shared" si="10"/>
        <v>90013</v>
      </c>
      <c r="AM26" s="25">
        <f t="shared" si="10"/>
        <v>47013</v>
      </c>
      <c r="AN26" s="25">
        <f t="shared" si="10"/>
        <v>20795</v>
      </c>
      <c r="AO26" s="25">
        <f t="shared" si="10"/>
        <v>20795</v>
      </c>
      <c r="AP26" s="25">
        <f t="shared" si="10"/>
        <v>67808</v>
      </c>
      <c r="AQ26" s="25">
        <f t="shared" si="10"/>
        <v>58572</v>
      </c>
      <c r="AR26" s="25">
        <f t="shared" si="10"/>
        <v>19147</v>
      </c>
      <c r="AS26" s="25">
        <f t="shared" si="10"/>
        <v>9500</v>
      </c>
      <c r="AT26" s="25">
        <f t="shared" si="10"/>
        <v>0</v>
      </c>
      <c r="AU26" s="25">
        <f t="shared" si="10"/>
        <v>9647</v>
      </c>
      <c r="AV26" s="23"/>
      <c r="AW26" s="35"/>
      <c r="AX26" s="23"/>
    </row>
    <row r="27" spans="1:54" ht="78.75" customHeight="1" x14ac:dyDescent="0.25">
      <c r="A27" s="16">
        <v>7</v>
      </c>
      <c r="B27" s="33" t="s">
        <v>75</v>
      </c>
      <c r="C27" s="16" t="s">
        <v>69</v>
      </c>
      <c r="D27" s="16" t="s">
        <v>56</v>
      </c>
      <c r="E27" s="16">
        <v>7641426</v>
      </c>
      <c r="F27" s="16">
        <v>332</v>
      </c>
      <c r="G27" s="16">
        <v>2021</v>
      </c>
      <c r="H27" s="16">
        <v>2025</v>
      </c>
      <c r="I27" s="16" t="s">
        <v>76</v>
      </c>
      <c r="J27" s="31">
        <v>1071289</v>
      </c>
      <c r="K27" s="31">
        <v>174087</v>
      </c>
      <c r="L27" s="22"/>
      <c r="M27" s="31"/>
      <c r="N27" s="31">
        <v>43000</v>
      </c>
      <c r="O27" s="31">
        <v>126380</v>
      </c>
      <c r="P27" s="31"/>
      <c r="Q27" s="31"/>
      <c r="R27" s="31"/>
      <c r="S27" s="31"/>
      <c r="T27" s="31"/>
      <c r="U27" s="31"/>
      <c r="V27" s="31"/>
      <c r="W27" s="31"/>
      <c r="X27" s="31">
        <v>126380</v>
      </c>
      <c r="Y27" s="31">
        <v>11380</v>
      </c>
      <c r="Z27" s="31">
        <v>11380</v>
      </c>
      <c r="AA27" s="31"/>
      <c r="AB27" s="31"/>
      <c r="AC27" s="31">
        <f t="shared" ref="AC27" si="11">N27+Y27</f>
        <v>54380</v>
      </c>
      <c r="AD27" s="31">
        <v>81333</v>
      </c>
      <c r="AE27" s="31">
        <v>-36944</v>
      </c>
      <c r="AF27" s="31">
        <v>-8756</v>
      </c>
      <c r="AG27" s="31"/>
      <c r="AH27" s="31">
        <f t="shared" ref="AH27" si="12">SUM(AD27:AG27)</f>
        <v>35633</v>
      </c>
      <c r="AI27" s="31">
        <v>20942</v>
      </c>
      <c r="AJ27" s="31">
        <v>14691</v>
      </c>
      <c r="AK27" s="31">
        <v>14691</v>
      </c>
      <c r="AL27" s="31">
        <f t="shared" ref="AL27" si="13">AC27+AH27</f>
        <v>90013</v>
      </c>
      <c r="AM27" s="31">
        <f t="shared" ref="AM27" si="14">Y27+AH27</f>
        <v>47013</v>
      </c>
      <c r="AN27" s="31">
        <v>20795</v>
      </c>
      <c r="AO27" s="31">
        <f>AN27</f>
        <v>20795</v>
      </c>
      <c r="AP27" s="31">
        <v>67808</v>
      </c>
      <c r="AQ27" s="31">
        <v>58572</v>
      </c>
      <c r="AR27" s="31">
        <v>19147</v>
      </c>
      <c r="AS27" s="31">
        <v>9500</v>
      </c>
      <c r="AT27" s="31"/>
      <c r="AU27" s="31">
        <f>AR27-AS27+AT27</f>
        <v>9647</v>
      </c>
      <c r="AV27" s="16" t="s">
        <v>70</v>
      </c>
      <c r="AW27" s="34">
        <f>(AU27+AP27)/X27</f>
        <v>0.61287387244817215</v>
      </c>
      <c r="AX27" s="16"/>
    </row>
    <row r="28" spans="1:54" s="27" customFormat="1" ht="26.45" customHeight="1" x14ac:dyDescent="0.25">
      <c r="A28" s="23" t="s">
        <v>146</v>
      </c>
      <c r="B28" s="88" t="s">
        <v>151</v>
      </c>
      <c r="C28" s="23"/>
      <c r="D28" s="23"/>
      <c r="E28" s="24"/>
      <c r="F28" s="23"/>
      <c r="G28" s="23"/>
      <c r="H28" s="23"/>
      <c r="I28" s="23"/>
      <c r="J28" s="25">
        <f>J29</f>
        <v>0</v>
      </c>
      <c r="K28" s="25">
        <f t="shared" ref="K28:AU28" si="15">K29</f>
        <v>0</v>
      </c>
      <c r="L28" s="25">
        <f t="shared" si="15"/>
        <v>0</v>
      </c>
      <c r="M28" s="25">
        <f t="shared" si="15"/>
        <v>0</v>
      </c>
      <c r="N28" s="25">
        <f t="shared" si="15"/>
        <v>0</v>
      </c>
      <c r="O28" s="25">
        <f t="shared" si="15"/>
        <v>0</v>
      </c>
      <c r="P28" s="25">
        <f t="shared" si="15"/>
        <v>0</v>
      </c>
      <c r="Q28" s="25">
        <f t="shared" si="15"/>
        <v>0</v>
      </c>
      <c r="R28" s="25">
        <f t="shared" si="15"/>
        <v>0</v>
      </c>
      <c r="S28" s="25">
        <f t="shared" si="15"/>
        <v>0</v>
      </c>
      <c r="T28" s="25">
        <f t="shared" si="15"/>
        <v>0</v>
      </c>
      <c r="U28" s="25">
        <f t="shared" si="15"/>
        <v>0</v>
      </c>
      <c r="V28" s="25">
        <f t="shared" si="15"/>
        <v>0</v>
      </c>
      <c r="W28" s="25">
        <f t="shared" si="15"/>
        <v>0</v>
      </c>
      <c r="X28" s="25">
        <f t="shared" si="15"/>
        <v>13368</v>
      </c>
      <c r="Y28" s="25">
        <f t="shared" si="15"/>
        <v>0</v>
      </c>
      <c r="Z28" s="25">
        <f t="shared" si="15"/>
        <v>0</v>
      </c>
      <c r="AA28" s="25">
        <f t="shared" si="15"/>
        <v>0</v>
      </c>
      <c r="AB28" s="25">
        <f t="shared" si="15"/>
        <v>0</v>
      </c>
      <c r="AC28" s="25">
        <f t="shared" si="15"/>
        <v>0</v>
      </c>
      <c r="AD28" s="25">
        <f t="shared" si="15"/>
        <v>0</v>
      </c>
      <c r="AE28" s="25">
        <f t="shared" si="15"/>
        <v>0</v>
      </c>
      <c r="AF28" s="25">
        <f t="shared" si="15"/>
        <v>0</v>
      </c>
      <c r="AG28" s="25">
        <f t="shared" si="15"/>
        <v>0</v>
      </c>
      <c r="AH28" s="25">
        <f t="shared" si="15"/>
        <v>0</v>
      </c>
      <c r="AI28" s="25">
        <f t="shared" si="15"/>
        <v>0</v>
      </c>
      <c r="AJ28" s="25">
        <f t="shared" si="15"/>
        <v>0</v>
      </c>
      <c r="AK28" s="25">
        <f t="shared" si="15"/>
        <v>0</v>
      </c>
      <c r="AL28" s="25">
        <f t="shared" si="15"/>
        <v>0</v>
      </c>
      <c r="AM28" s="25">
        <f t="shared" si="15"/>
        <v>0</v>
      </c>
      <c r="AN28" s="25">
        <f t="shared" si="15"/>
        <v>0</v>
      </c>
      <c r="AO28" s="25">
        <f t="shared" si="15"/>
        <v>0</v>
      </c>
      <c r="AP28" s="25">
        <f t="shared" si="15"/>
        <v>0</v>
      </c>
      <c r="AQ28" s="25">
        <f t="shared" si="15"/>
        <v>0</v>
      </c>
      <c r="AR28" s="25">
        <f t="shared" si="15"/>
        <v>0</v>
      </c>
      <c r="AS28" s="25">
        <f t="shared" si="15"/>
        <v>0</v>
      </c>
      <c r="AT28" s="25">
        <f t="shared" si="15"/>
        <v>13368</v>
      </c>
      <c r="AU28" s="25">
        <f t="shared" si="15"/>
        <v>13368</v>
      </c>
      <c r="AV28" s="23"/>
      <c r="AW28" s="90"/>
      <c r="AX28" s="23"/>
      <c r="AZ28" s="91"/>
    </row>
    <row r="29" spans="1:54" ht="46.9" customHeight="1" x14ac:dyDescent="0.25">
      <c r="A29" s="16">
        <v>8</v>
      </c>
      <c r="B29" s="42" t="s">
        <v>152</v>
      </c>
      <c r="C29" s="16"/>
      <c r="D29" s="16"/>
      <c r="E29" s="33"/>
      <c r="F29" s="16"/>
      <c r="G29" s="16"/>
      <c r="H29" s="16"/>
      <c r="I29" s="16" t="s">
        <v>153</v>
      </c>
      <c r="J29" s="31"/>
      <c r="K29" s="31"/>
      <c r="L29" s="22"/>
      <c r="M29" s="31"/>
      <c r="N29" s="31"/>
      <c r="O29" s="31"/>
      <c r="P29" s="31"/>
      <c r="Q29" s="31"/>
      <c r="R29" s="31"/>
      <c r="S29" s="31"/>
      <c r="T29" s="31"/>
      <c r="U29" s="31"/>
      <c r="V29" s="31"/>
      <c r="W29" s="31"/>
      <c r="X29" s="31">
        <v>13368</v>
      </c>
      <c r="Y29" s="31"/>
      <c r="Z29" s="31"/>
      <c r="AA29" s="31"/>
      <c r="AB29" s="31"/>
      <c r="AC29" s="31"/>
      <c r="AD29" s="31"/>
      <c r="AE29" s="31"/>
      <c r="AF29" s="31"/>
      <c r="AG29" s="31"/>
      <c r="AH29" s="31"/>
      <c r="AI29" s="31"/>
      <c r="AJ29" s="31"/>
      <c r="AK29" s="31"/>
      <c r="AL29" s="31"/>
      <c r="AM29" s="31"/>
      <c r="AN29" s="31"/>
      <c r="AO29" s="31"/>
      <c r="AP29" s="31"/>
      <c r="AQ29" s="31"/>
      <c r="AR29" s="31"/>
      <c r="AS29" s="31"/>
      <c r="AT29" s="31">
        <v>13368</v>
      </c>
      <c r="AU29" s="31">
        <f t="shared" ref="AU29" si="16">AR29-AS29+AT29</f>
        <v>13368</v>
      </c>
      <c r="AV29" s="16" t="s">
        <v>154</v>
      </c>
      <c r="AW29" s="34">
        <f>(AU29+AP29)/X29</f>
        <v>1</v>
      </c>
      <c r="AX29" s="16"/>
      <c r="AZ29" s="37"/>
    </row>
    <row r="30" spans="1:54" s="21" customFormat="1" x14ac:dyDescent="0.25">
      <c r="A30" s="46" t="s">
        <v>114</v>
      </c>
      <c r="B30" s="18" t="s">
        <v>132</v>
      </c>
      <c r="C30" s="46"/>
      <c r="D30" s="46"/>
      <c r="E30" s="46"/>
      <c r="F30" s="46"/>
      <c r="G30" s="46"/>
      <c r="H30" s="46"/>
      <c r="I30" s="46"/>
      <c r="J30" s="19">
        <f>SUM(J32:J35)</f>
        <v>8780</v>
      </c>
      <c r="K30" s="19">
        <f t="shared" ref="K30:AU30" si="17">SUM(K32:K35)</f>
        <v>6869</v>
      </c>
      <c r="L30" s="19">
        <f t="shared" si="17"/>
        <v>0</v>
      </c>
      <c r="M30" s="19">
        <f t="shared" si="17"/>
        <v>0</v>
      </c>
      <c r="N30" s="19">
        <f t="shared" si="17"/>
        <v>0</v>
      </c>
      <c r="O30" s="19">
        <f t="shared" si="17"/>
        <v>0</v>
      </c>
      <c r="P30" s="19">
        <f t="shared" si="17"/>
        <v>0</v>
      </c>
      <c r="Q30" s="19">
        <f t="shared" si="17"/>
        <v>0</v>
      </c>
      <c r="R30" s="19">
        <f t="shared" si="17"/>
        <v>0</v>
      </c>
      <c r="S30" s="19">
        <f t="shared" si="17"/>
        <v>0</v>
      </c>
      <c r="T30" s="19">
        <f t="shared" si="17"/>
        <v>0</v>
      </c>
      <c r="U30" s="19">
        <f t="shared" si="17"/>
        <v>0</v>
      </c>
      <c r="V30" s="19">
        <f t="shared" si="17"/>
        <v>0</v>
      </c>
      <c r="W30" s="19">
        <f t="shared" si="17"/>
        <v>0</v>
      </c>
      <c r="X30" s="19">
        <f t="shared" si="17"/>
        <v>22472</v>
      </c>
      <c r="Y30" s="19">
        <f t="shared" si="17"/>
        <v>0</v>
      </c>
      <c r="Z30" s="19">
        <f t="shared" si="17"/>
        <v>0</v>
      </c>
      <c r="AA30" s="19">
        <f t="shared" si="17"/>
        <v>0</v>
      </c>
      <c r="AB30" s="19">
        <f t="shared" si="17"/>
        <v>0</v>
      </c>
      <c r="AC30" s="19">
        <f t="shared" si="17"/>
        <v>0</v>
      </c>
      <c r="AD30" s="19">
        <f t="shared" si="17"/>
        <v>0</v>
      </c>
      <c r="AE30" s="19">
        <f t="shared" si="17"/>
        <v>0</v>
      </c>
      <c r="AF30" s="19">
        <f t="shared" si="17"/>
        <v>0</v>
      </c>
      <c r="AG30" s="19">
        <f t="shared" si="17"/>
        <v>0</v>
      </c>
      <c r="AH30" s="19">
        <f t="shared" si="17"/>
        <v>0</v>
      </c>
      <c r="AI30" s="19">
        <f t="shared" si="17"/>
        <v>0</v>
      </c>
      <c r="AJ30" s="19">
        <f t="shared" si="17"/>
        <v>0</v>
      </c>
      <c r="AK30" s="19">
        <f t="shared" si="17"/>
        <v>0</v>
      </c>
      <c r="AL30" s="19">
        <f t="shared" si="17"/>
        <v>0</v>
      </c>
      <c r="AM30" s="19">
        <f t="shared" si="17"/>
        <v>0</v>
      </c>
      <c r="AN30" s="19">
        <f t="shared" si="17"/>
        <v>0</v>
      </c>
      <c r="AO30" s="19">
        <f t="shared" si="17"/>
        <v>0</v>
      </c>
      <c r="AP30" s="19">
        <f t="shared" si="17"/>
        <v>5000</v>
      </c>
      <c r="AQ30" s="19">
        <f t="shared" si="17"/>
        <v>0</v>
      </c>
      <c r="AR30" s="19">
        <f t="shared" si="17"/>
        <v>1869</v>
      </c>
      <c r="AS30" s="19">
        <f t="shared" si="17"/>
        <v>506</v>
      </c>
      <c r="AT30" s="19">
        <f t="shared" si="17"/>
        <v>506</v>
      </c>
      <c r="AU30" s="19">
        <f t="shared" si="17"/>
        <v>1869</v>
      </c>
      <c r="AV30" s="46"/>
      <c r="AW30" s="85"/>
      <c r="AX30" s="46"/>
    </row>
    <row r="31" spans="1:54" s="32" customFormat="1" x14ac:dyDescent="0.25">
      <c r="A31" s="26"/>
      <c r="B31" s="28" t="s">
        <v>136</v>
      </c>
      <c r="C31" s="26"/>
      <c r="D31" s="26"/>
      <c r="E31" s="26"/>
      <c r="F31" s="26"/>
      <c r="G31" s="26"/>
      <c r="H31" s="26"/>
      <c r="I31" s="26"/>
      <c r="J31" s="29"/>
      <c r="K31" s="29"/>
      <c r="L31" s="30"/>
      <c r="M31" s="29"/>
      <c r="N31" s="29"/>
      <c r="O31" s="29"/>
      <c r="P31" s="29"/>
      <c r="Q31" s="29"/>
      <c r="R31" s="29"/>
      <c r="S31" s="29"/>
      <c r="T31" s="29"/>
      <c r="U31" s="29"/>
      <c r="V31" s="29"/>
      <c r="W31" s="29"/>
      <c r="X31" s="29"/>
      <c r="Y31" s="29"/>
      <c r="Z31" s="29"/>
      <c r="AA31" s="29"/>
      <c r="AB31" s="29"/>
      <c r="AC31" s="29"/>
      <c r="AD31" s="29"/>
      <c r="AE31" s="29"/>
      <c r="AF31" s="29"/>
      <c r="AG31" s="29"/>
      <c r="AH31" s="29"/>
      <c r="AI31" s="29"/>
      <c r="AJ31" s="29"/>
      <c r="AK31" s="29"/>
      <c r="AL31" s="29"/>
      <c r="AM31" s="29"/>
      <c r="AN31" s="29"/>
      <c r="AO31" s="29"/>
      <c r="AP31" s="29"/>
      <c r="AQ31" s="29"/>
      <c r="AR31" s="29"/>
      <c r="AS31" s="29"/>
      <c r="AT31" s="29"/>
      <c r="AU31" s="29"/>
      <c r="AV31" s="26"/>
      <c r="AW31" s="35"/>
      <c r="AX31" s="26"/>
    </row>
    <row r="32" spans="1:54" ht="31.5" x14ac:dyDescent="0.25">
      <c r="A32" s="16">
        <v>1</v>
      </c>
      <c r="B32" s="42" t="s">
        <v>133</v>
      </c>
      <c r="C32" s="16"/>
      <c r="D32" s="16"/>
      <c r="E32" s="16"/>
      <c r="F32" s="16"/>
      <c r="G32" s="42">
        <v>2022</v>
      </c>
      <c r="H32" s="42">
        <v>2024</v>
      </c>
      <c r="I32" s="70" t="s">
        <v>137</v>
      </c>
      <c r="J32" s="71">
        <v>8780</v>
      </c>
      <c r="K32" s="71">
        <v>6869</v>
      </c>
      <c r="L32" s="22"/>
      <c r="M32" s="31"/>
      <c r="N32" s="31"/>
      <c r="O32" s="31"/>
      <c r="P32" s="31"/>
      <c r="Q32" s="31"/>
      <c r="R32" s="31"/>
      <c r="S32" s="31"/>
      <c r="T32" s="31"/>
      <c r="U32" s="31"/>
      <c r="V32" s="31"/>
      <c r="W32" s="31"/>
      <c r="X32" s="31">
        <v>6363</v>
      </c>
      <c r="Y32" s="31"/>
      <c r="Z32" s="31"/>
      <c r="AA32" s="31"/>
      <c r="AB32" s="31"/>
      <c r="AC32" s="31"/>
      <c r="AD32" s="31"/>
      <c r="AE32" s="31"/>
      <c r="AF32" s="31"/>
      <c r="AG32" s="31"/>
      <c r="AH32" s="31"/>
      <c r="AI32" s="31"/>
      <c r="AJ32" s="31"/>
      <c r="AK32" s="31"/>
      <c r="AL32" s="31"/>
      <c r="AM32" s="31"/>
      <c r="AN32" s="31"/>
      <c r="AO32" s="31"/>
      <c r="AP32" s="31">
        <v>5000</v>
      </c>
      <c r="AQ32" s="31"/>
      <c r="AR32" s="31">
        <v>1869</v>
      </c>
      <c r="AS32" s="31">
        <v>506</v>
      </c>
      <c r="AT32" s="31"/>
      <c r="AU32" s="31">
        <f>AR32-AS32+AT32</f>
        <v>1363</v>
      </c>
      <c r="AV32" s="16" t="s">
        <v>128</v>
      </c>
      <c r="AW32" s="34">
        <f>(AU32+AP32)/X32</f>
        <v>1</v>
      </c>
      <c r="AX32" s="16"/>
    </row>
    <row r="33" spans="1:56" x14ac:dyDescent="0.25">
      <c r="A33" s="16"/>
      <c r="B33" s="72" t="s">
        <v>124</v>
      </c>
      <c r="C33" s="16"/>
      <c r="D33" s="16"/>
      <c r="E33" s="16"/>
      <c r="F33" s="16"/>
      <c r="G33" s="16"/>
      <c r="H33" s="16"/>
      <c r="I33" s="16"/>
      <c r="J33" s="31"/>
      <c r="K33" s="31"/>
      <c r="L33" s="22"/>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1"/>
      <c r="AM33" s="31"/>
      <c r="AN33" s="31"/>
      <c r="AO33" s="31"/>
      <c r="AP33" s="31"/>
      <c r="AQ33" s="31"/>
      <c r="AR33" s="31"/>
      <c r="AS33" s="31"/>
      <c r="AT33" s="31"/>
      <c r="AU33" s="31"/>
      <c r="AV33" s="16"/>
      <c r="AW33" s="34"/>
      <c r="AX33" s="16"/>
    </row>
    <row r="34" spans="1:56" ht="31.5" x14ac:dyDescent="0.25">
      <c r="A34" s="16">
        <v>2</v>
      </c>
      <c r="B34" s="86" t="s">
        <v>134</v>
      </c>
      <c r="C34" s="16"/>
      <c r="D34" s="16"/>
      <c r="E34" s="16"/>
      <c r="F34" s="16"/>
      <c r="G34" s="16"/>
      <c r="H34" s="16"/>
      <c r="I34" s="16"/>
      <c r="J34" s="31"/>
      <c r="K34" s="31"/>
      <c r="L34" s="22"/>
      <c r="M34" s="31"/>
      <c r="N34" s="31"/>
      <c r="O34" s="31"/>
      <c r="P34" s="31"/>
      <c r="Q34" s="31"/>
      <c r="R34" s="31"/>
      <c r="S34" s="31"/>
      <c r="T34" s="31"/>
      <c r="U34" s="31"/>
      <c r="V34" s="31"/>
      <c r="W34" s="31"/>
      <c r="X34" s="31">
        <v>8000</v>
      </c>
      <c r="Y34" s="31"/>
      <c r="Z34" s="31"/>
      <c r="AA34" s="31"/>
      <c r="AB34" s="31"/>
      <c r="AC34" s="31"/>
      <c r="AD34" s="31"/>
      <c r="AE34" s="31"/>
      <c r="AF34" s="31"/>
      <c r="AG34" s="31"/>
      <c r="AH34" s="31"/>
      <c r="AI34" s="31"/>
      <c r="AJ34" s="31"/>
      <c r="AK34" s="31"/>
      <c r="AL34" s="31"/>
      <c r="AM34" s="31"/>
      <c r="AN34" s="31"/>
      <c r="AO34" s="31"/>
      <c r="AP34" s="31">
        <v>0</v>
      </c>
      <c r="AQ34" s="31"/>
      <c r="AR34" s="31">
        <v>0</v>
      </c>
      <c r="AS34" s="31"/>
      <c r="AT34" s="31">
        <v>250</v>
      </c>
      <c r="AU34" s="31">
        <f t="shared" ref="AU34:AU35" si="18">AR34-AS34+AT34</f>
        <v>250</v>
      </c>
      <c r="AV34" s="16" t="s">
        <v>129</v>
      </c>
      <c r="AW34" s="34">
        <f>(AU34+AP34)/X34</f>
        <v>3.125E-2</v>
      </c>
      <c r="AX34" s="16"/>
    </row>
    <row r="35" spans="1:56" ht="31.5" x14ac:dyDescent="0.25">
      <c r="A35" s="16">
        <v>3</v>
      </c>
      <c r="B35" s="86" t="s">
        <v>135</v>
      </c>
      <c r="C35" s="16"/>
      <c r="D35" s="16"/>
      <c r="E35" s="16"/>
      <c r="F35" s="16"/>
      <c r="G35" s="16"/>
      <c r="H35" s="16"/>
      <c r="I35" s="16"/>
      <c r="J35" s="31"/>
      <c r="K35" s="31"/>
      <c r="L35" s="22"/>
      <c r="M35" s="31"/>
      <c r="N35" s="31"/>
      <c r="O35" s="31"/>
      <c r="P35" s="31"/>
      <c r="Q35" s="31"/>
      <c r="R35" s="31"/>
      <c r="S35" s="31"/>
      <c r="T35" s="31"/>
      <c r="U35" s="31"/>
      <c r="V35" s="31"/>
      <c r="W35" s="31"/>
      <c r="X35" s="31">
        <v>8109</v>
      </c>
      <c r="Y35" s="31"/>
      <c r="Z35" s="31"/>
      <c r="AA35" s="31"/>
      <c r="AB35" s="31"/>
      <c r="AC35" s="31"/>
      <c r="AD35" s="31"/>
      <c r="AE35" s="31"/>
      <c r="AF35" s="31"/>
      <c r="AG35" s="31"/>
      <c r="AH35" s="31"/>
      <c r="AI35" s="31"/>
      <c r="AJ35" s="31"/>
      <c r="AK35" s="31"/>
      <c r="AL35" s="31"/>
      <c r="AM35" s="31"/>
      <c r="AN35" s="31"/>
      <c r="AO35" s="31"/>
      <c r="AP35" s="31">
        <v>0</v>
      </c>
      <c r="AQ35" s="31"/>
      <c r="AR35" s="31">
        <v>0</v>
      </c>
      <c r="AS35" s="31"/>
      <c r="AT35" s="31">
        <v>256</v>
      </c>
      <c r="AU35" s="31">
        <f t="shared" si="18"/>
        <v>256</v>
      </c>
      <c r="AV35" s="16" t="s">
        <v>66</v>
      </c>
      <c r="AW35" s="34">
        <f>(AU35+AP35)/X35</f>
        <v>3.1569860648661983E-2</v>
      </c>
      <c r="AX35" s="16"/>
    </row>
    <row r="36" spans="1:56" s="21" customFormat="1" x14ac:dyDescent="0.25">
      <c r="A36" s="43" t="s">
        <v>131</v>
      </c>
      <c r="B36" s="18" t="s">
        <v>115</v>
      </c>
      <c r="C36" s="43"/>
      <c r="D36" s="18"/>
      <c r="E36" s="18"/>
      <c r="F36" s="43"/>
      <c r="G36" s="43"/>
      <c r="H36" s="43"/>
      <c r="I36" s="43"/>
      <c r="J36" s="18"/>
      <c r="K36" s="18"/>
      <c r="L36" s="43"/>
      <c r="M36" s="18"/>
      <c r="N36" s="18"/>
      <c r="O36" s="18"/>
      <c r="P36" s="18"/>
      <c r="Q36" s="18"/>
      <c r="R36" s="18"/>
      <c r="S36" s="18"/>
      <c r="T36" s="18"/>
      <c r="U36" s="18"/>
      <c r="V36" s="18"/>
      <c r="W36" s="18"/>
      <c r="X36" s="19">
        <f>X37+X82</f>
        <v>221285</v>
      </c>
      <c r="Y36" s="19">
        <f t="shared" ref="Y36:AU36" si="19">Y37+Y82</f>
        <v>0</v>
      </c>
      <c r="Z36" s="19">
        <f t="shared" si="19"/>
        <v>0</v>
      </c>
      <c r="AA36" s="19">
        <f t="shared" si="19"/>
        <v>0</v>
      </c>
      <c r="AB36" s="19">
        <f t="shared" si="19"/>
        <v>0</v>
      </c>
      <c r="AC36" s="19">
        <f t="shared" si="19"/>
        <v>0</v>
      </c>
      <c r="AD36" s="19">
        <f t="shared" si="19"/>
        <v>0</v>
      </c>
      <c r="AE36" s="19">
        <f t="shared" si="19"/>
        <v>0</v>
      </c>
      <c r="AF36" s="19">
        <f t="shared" si="19"/>
        <v>0</v>
      </c>
      <c r="AG36" s="19">
        <f t="shared" si="19"/>
        <v>0</v>
      </c>
      <c r="AH36" s="19">
        <f t="shared" si="19"/>
        <v>0</v>
      </c>
      <c r="AI36" s="19">
        <f t="shared" si="19"/>
        <v>0</v>
      </c>
      <c r="AJ36" s="19">
        <f t="shared" si="19"/>
        <v>0</v>
      </c>
      <c r="AK36" s="19">
        <f t="shared" si="19"/>
        <v>0</v>
      </c>
      <c r="AL36" s="19">
        <f t="shared" si="19"/>
        <v>0</v>
      </c>
      <c r="AM36" s="19">
        <f t="shared" si="19"/>
        <v>0</v>
      </c>
      <c r="AN36" s="19">
        <f t="shared" si="19"/>
        <v>0</v>
      </c>
      <c r="AO36" s="19">
        <f t="shared" si="19"/>
        <v>0</v>
      </c>
      <c r="AP36" s="19">
        <f t="shared" si="19"/>
        <v>72797</v>
      </c>
      <c r="AQ36" s="19">
        <f t="shared" si="19"/>
        <v>0</v>
      </c>
      <c r="AR36" s="19">
        <f t="shared" si="19"/>
        <v>0</v>
      </c>
      <c r="AS36" s="19">
        <f t="shared" si="19"/>
        <v>0</v>
      </c>
      <c r="AT36" s="19">
        <f t="shared" si="19"/>
        <v>153578</v>
      </c>
      <c r="AU36" s="19">
        <f t="shared" si="19"/>
        <v>153578</v>
      </c>
      <c r="AV36" s="43"/>
      <c r="AW36" s="18"/>
      <c r="AX36" s="43"/>
      <c r="BC36" s="99"/>
    </row>
    <row r="37" spans="1:56" s="27" customFormat="1" x14ac:dyDescent="0.25">
      <c r="A37" s="23" t="s">
        <v>140</v>
      </c>
      <c r="B37" s="24" t="s">
        <v>141</v>
      </c>
      <c r="C37" s="23"/>
      <c r="D37" s="24"/>
      <c r="E37" s="24"/>
      <c r="F37" s="23"/>
      <c r="G37" s="23"/>
      <c r="H37" s="23"/>
      <c r="I37" s="23"/>
      <c r="J37" s="24"/>
      <c r="K37" s="24"/>
      <c r="L37" s="23"/>
      <c r="M37" s="24"/>
      <c r="N37" s="24"/>
      <c r="O37" s="24"/>
      <c r="P37" s="24"/>
      <c r="Q37" s="24"/>
      <c r="R37" s="24"/>
      <c r="S37" s="24"/>
      <c r="T37" s="24"/>
      <c r="U37" s="24"/>
      <c r="V37" s="24"/>
      <c r="W37" s="24"/>
      <c r="X37" s="25">
        <f>X38+X42+X47+X50+X53+X56+X62+X67+X59</f>
        <v>221285</v>
      </c>
      <c r="Y37" s="25">
        <f t="shared" ref="Y37:AU37" si="20">Y38+Y42+Y47+Y50+Y53+Y56+Y62+Y67+Y59</f>
        <v>0</v>
      </c>
      <c r="Z37" s="25">
        <f t="shared" si="20"/>
        <v>0</v>
      </c>
      <c r="AA37" s="25">
        <f t="shared" si="20"/>
        <v>0</v>
      </c>
      <c r="AB37" s="25">
        <f t="shared" si="20"/>
        <v>0</v>
      </c>
      <c r="AC37" s="25">
        <f t="shared" si="20"/>
        <v>0</v>
      </c>
      <c r="AD37" s="25">
        <f t="shared" si="20"/>
        <v>0</v>
      </c>
      <c r="AE37" s="25">
        <f t="shared" si="20"/>
        <v>0</v>
      </c>
      <c r="AF37" s="25">
        <f t="shared" si="20"/>
        <v>0</v>
      </c>
      <c r="AG37" s="25">
        <f t="shared" si="20"/>
        <v>0</v>
      </c>
      <c r="AH37" s="25">
        <f t="shared" si="20"/>
        <v>0</v>
      </c>
      <c r="AI37" s="25">
        <f t="shared" si="20"/>
        <v>0</v>
      </c>
      <c r="AJ37" s="25">
        <f t="shared" si="20"/>
        <v>0</v>
      </c>
      <c r="AK37" s="25">
        <f t="shared" si="20"/>
        <v>0</v>
      </c>
      <c r="AL37" s="25">
        <f t="shared" si="20"/>
        <v>0</v>
      </c>
      <c r="AM37" s="25">
        <f t="shared" si="20"/>
        <v>0</v>
      </c>
      <c r="AN37" s="25">
        <f t="shared" si="20"/>
        <v>0</v>
      </c>
      <c r="AO37" s="25">
        <f t="shared" si="20"/>
        <v>0</v>
      </c>
      <c r="AP37" s="25">
        <f t="shared" si="20"/>
        <v>72797</v>
      </c>
      <c r="AQ37" s="25">
        <f t="shared" si="20"/>
        <v>0</v>
      </c>
      <c r="AR37" s="25">
        <f t="shared" si="20"/>
        <v>0</v>
      </c>
      <c r="AS37" s="25">
        <f t="shared" si="20"/>
        <v>0</v>
      </c>
      <c r="AT37" s="25">
        <f t="shared" si="20"/>
        <v>82271</v>
      </c>
      <c r="AU37" s="25">
        <f t="shared" si="20"/>
        <v>82271</v>
      </c>
      <c r="AV37" s="23"/>
      <c r="AW37" s="24"/>
      <c r="AX37" s="36"/>
    </row>
    <row r="38" spans="1:56" x14ac:dyDescent="0.25">
      <c r="A38" s="92" t="s">
        <v>54</v>
      </c>
      <c r="B38" s="93" t="s">
        <v>155</v>
      </c>
      <c r="C38" s="16"/>
      <c r="D38" s="33"/>
      <c r="E38" s="33"/>
      <c r="F38" s="16"/>
      <c r="G38" s="16"/>
      <c r="H38" s="16"/>
      <c r="I38" s="16"/>
      <c r="J38" s="33"/>
      <c r="K38" s="33"/>
      <c r="L38" s="16"/>
      <c r="M38" s="33"/>
      <c r="N38" s="33"/>
      <c r="O38" s="33"/>
      <c r="P38" s="33"/>
      <c r="Q38" s="33"/>
      <c r="R38" s="33"/>
      <c r="S38" s="33"/>
      <c r="T38" s="33"/>
      <c r="U38" s="33"/>
      <c r="V38" s="33"/>
      <c r="W38" s="33"/>
      <c r="X38" s="25">
        <f>SUM(X40:X41)</f>
        <v>20000</v>
      </c>
      <c r="Y38" s="25">
        <f t="shared" ref="Y38:AU38" si="21">SUM(Y40:Y41)</f>
        <v>0</v>
      </c>
      <c r="Z38" s="25">
        <f t="shared" si="21"/>
        <v>0</v>
      </c>
      <c r="AA38" s="25">
        <f t="shared" si="21"/>
        <v>0</v>
      </c>
      <c r="AB38" s="25">
        <f t="shared" si="21"/>
        <v>0</v>
      </c>
      <c r="AC38" s="25">
        <f t="shared" si="21"/>
        <v>0</v>
      </c>
      <c r="AD38" s="25">
        <f t="shared" si="21"/>
        <v>0</v>
      </c>
      <c r="AE38" s="25">
        <f t="shared" si="21"/>
        <v>0</v>
      </c>
      <c r="AF38" s="25">
        <f t="shared" si="21"/>
        <v>0</v>
      </c>
      <c r="AG38" s="25">
        <f t="shared" si="21"/>
        <v>0</v>
      </c>
      <c r="AH38" s="25">
        <f t="shared" si="21"/>
        <v>0</v>
      </c>
      <c r="AI38" s="25">
        <f t="shared" si="21"/>
        <v>0</v>
      </c>
      <c r="AJ38" s="25">
        <f t="shared" si="21"/>
        <v>0</v>
      </c>
      <c r="AK38" s="25">
        <f t="shared" si="21"/>
        <v>0</v>
      </c>
      <c r="AL38" s="25">
        <f t="shared" si="21"/>
        <v>0</v>
      </c>
      <c r="AM38" s="25">
        <f t="shared" si="21"/>
        <v>0</v>
      </c>
      <c r="AN38" s="25">
        <f t="shared" si="21"/>
        <v>0</v>
      </c>
      <c r="AO38" s="25">
        <f t="shared" si="21"/>
        <v>0</v>
      </c>
      <c r="AP38" s="25">
        <f t="shared" si="21"/>
        <v>0</v>
      </c>
      <c r="AQ38" s="25">
        <f t="shared" si="21"/>
        <v>0</v>
      </c>
      <c r="AR38" s="25">
        <f t="shared" si="21"/>
        <v>0</v>
      </c>
      <c r="AS38" s="25">
        <f t="shared" si="21"/>
        <v>0</v>
      </c>
      <c r="AT38" s="25">
        <f t="shared" si="21"/>
        <v>600</v>
      </c>
      <c r="AU38" s="25">
        <f t="shared" si="21"/>
        <v>600</v>
      </c>
      <c r="AV38" s="16"/>
      <c r="AW38" s="33"/>
      <c r="AX38" s="16"/>
    </row>
    <row r="39" spans="1:56" x14ac:dyDescent="0.25">
      <c r="A39" s="94"/>
      <c r="B39" s="72" t="s">
        <v>124</v>
      </c>
      <c r="C39" s="16"/>
      <c r="D39" s="33"/>
      <c r="E39" s="33"/>
      <c r="F39" s="16"/>
      <c r="G39" s="16"/>
      <c r="H39" s="16"/>
      <c r="I39" s="16"/>
      <c r="J39" s="33"/>
      <c r="K39" s="33"/>
      <c r="L39" s="16"/>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16"/>
      <c r="AW39" s="33"/>
      <c r="AX39" s="16"/>
    </row>
    <row r="40" spans="1:56" ht="75.599999999999994" customHeight="1" x14ac:dyDescent="0.25">
      <c r="A40" s="95">
        <v>1</v>
      </c>
      <c r="B40" s="87" t="s">
        <v>172</v>
      </c>
      <c r="C40" s="16"/>
      <c r="D40" s="33"/>
      <c r="E40" s="33"/>
      <c r="F40" s="16"/>
      <c r="G40" s="16"/>
      <c r="H40" s="16"/>
      <c r="I40" s="16"/>
      <c r="J40" s="33"/>
      <c r="K40" s="31"/>
      <c r="L40" s="31"/>
      <c r="M40" s="31"/>
      <c r="N40" s="31"/>
      <c r="O40" s="31"/>
      <c r="P40" s="31"/>
      <c r="Q40" s="31"/>
      <c r="R40" s="31"/>
      <c r="S40" s="31"/>
      <c r="T40" s="31"/>
      <c r="U40" s="31"/>
      <c r="V40" s="31"/>
      <c r="W40" s="31"/>
      <c r="X40" s="31">
        <v>9000</v>
      </c>
      <c r="Y40" s="31"/>
      <c r="Z40" s="31"/>
      <c r="AA40" s="31"/>
      <c r="AB40" s="31"/>
      <c r="AC40" s="31"/>
      <c r="AD40" s="31"/>
      <c r="AE40" s="31"/>
      <c r="AF40" s="31"/>
      <c r="AG40" s="31"/>
      <c r="AH40" s="31"/>
      <c r="AI40" s="31"/>
      <c r="AJ40" s="31"/>
      <c r="AK40" s="31"/>
      <c r="AL40" s="31"/>
      <c r="AM40" s="31"/>
      <c r="AN40" s="31"/>
      <c r="AO40" s="31"/>
      <c r="AP40" s="31"/>
      <c r="AQ40" s="31"/>
      <c r="AR40" s="31">
        <v>0</v>
      </c>
      <c r="AS40" s="31"/>
      <c r="AT40" s="31">
        <v>300</v>
      </c>
      <c r="AU40" s="31">
        <f t="shared" ref="AU40:AU41" si="22">AR40-AS40+AT40</f>
        <v>300</v>
      </c>
      <c r="AV40" s="16" t="s">
        <v>156</v>
      </c>
      <c r="AW40" s="34">
        <f>(AU40+AP40)/X40</f>
        <v>3.3333333333333333E-2</v>
      </c>
      <c r="AX40" s="16"/>
    </row>
    <row r="41" spans="1:56" ht="71.45" customHeight="1" x14ac:dyDescent="0.25">
      <c r="A41" s="95">
        <v>2</v>
      </c>
      <c r="B41" s="87" t="s">
        <v>173</v>
      </c>
      <c r="C41" s="16"/>
      <c r="D41" s="33"/>
      <c r="E41" s="33"/>
      <c r="F41" s="16"/>
      <c r="G41" s="16"/>
      <c r="H41" s="16"/>
      <c r="I41" s="16"/>
      <c r="J41" s="33"/>
      <c r="K41" s="31"/>
      <c r="L41" s="31"/>
      <c r="M41" s="31"/>
      <c r="N41" s="31"/>
      <c r="O41" s="31"/>
      <c r="P41" s="31"/>
      <c r="Q41" s="31"/>
      <c r="R41" s="31"/>
      <c r="S41" s="31"/>
      <c r="T41" s="31"/>
      <c r="U41" s="31"/>
      <c r="V41" s="31"/>
      <c r="W41" s="31"/>
      <c r="X41" s="31">
        <v>11000</v>
      </c>
      <c r="Y41" s="31"/>
      <c r="Z41" s="31"/>
      <c r="AA41" s="31"/>
      <c r="AB41" s="31"/>
      <c r="AC41" s="31"/>
      <c r="AD41" s="31"/>
      <c r="AE41" s="31"/>
      <c r="AF41" s="31"/>
      <c r="AG41" s="31"/>
      <c r="AH41" s="31"/>
      <c r="AI41" s="31"/>
      <c r="AJ41" s="31"/>
      <c r="AK41" s="31"/>
      <c r="AL41" s="31"/>
      <c r="AM41" s="31"/>
      <c r="AN41" s="31"/>
      <c r="AO41" s="31"/>
      <c r="AP41" s="31"/>
      <c r="AQ41" s="31"/>
      <c r="AR41" s="31">
        <v>0</v>
      </c>
      <c r="AS41" s="31"/>
      <c r="AT41" s="31">
        <v>300</v>
      </c>
      <c r="AU41" s="31">
        <f t="shared" si="22"/>
        <v>300</v>
      </c>
      <c r="AV41" s="16" t="s">
        <v>156</v>
      </c>
      <c r="AW41" s="34">
        <f>(AU41+AP41)/X41</f>
        <v>2.7272727272727271E-2</v>
      </c>
      <c r="AX41" s="16"/>
    </row>
    <row r="42" spans="1:56" x14ac:dyDescent="0.25">
      <c r="A42" s="23" t="s">
        <v>57</v>
      </c>
      <c r="B42" s="96" t="s">
        <v>147</v>
      </c>
      <c r="C42" s="16"/>
      <c r="D42" s="33"/>
      <c r="E42" s="33"/>
      <c r="F42" s="16"/>
      <c r="G42" s="16"/>
      <c r="H42" s="16"/>
      <c r="I42" s="16"/>
      <c r="J42" s="33"/>
      <c r="K42" s="31"/>
      <c r="L42" s="31"/>
      <c r="M42" s="31"/>
      <c r="N42" s="31"/>
      <c r="O42" s="31"/>
      <c r="P42" s="31"/>
      <c r="Q42" s="31"/>
      <c r="R42" s="31"/>
      <c r="S42" s="31"/>
      <c r="T42" s="31"/>
      <c r="U42" s="31"/>
      <c r="V42" s="31"/>
      <c r="W42" s="31"/>
      <c r="X42" s="25">
        <f>X44+X46</f>
        <v>24258</v>
      </c>
      <c r="Y42" s="25">
        <f t="shared" ref="Y42:AT42" si="23">Y44+Y46</f>
        <v>0</v>
      </c>
      <c r="Z42" s="25">
        <f t="shared" si="23"/>
        <v>0</v>
      </c>
      <c r="AA42" s="25">
        <f t="shared" si="23"/>
        <v>0</v>
      </c>
      <c r="AB42" s="25">
        <f t="shared" si="23"/>
        <v>0</v>
      </c>
      <c r="AC42" s="25">
        <f t="shared" si="23"/>
        <v>0</v>
      </c>
      <c r="AD42" s="25">
        <f t="shared" si="23"/>
        <v>0</v>
      </c>
      <c r="AE42" s="25">
        <f t="shared" si="23"/>
        <v>0</v>
      </c>
      <c r="AF42" s="25">
        <f t="shared" si="23"/>
        <v>0</v>
      </c>
      <c r="AG42" s="25">
        <f t="shared" si="23"/>
        <v>0</v>
      </c>
      <c r="AH42" s="25">
        <f t="shared" si="23"/>
        <v>0</v>
      </c>
      <c r="AI42" s="25">
        <f t="shared" si="23"/>
        <v>0</v>
      </c>
      <c r="AJ42" s="25">
        <f t="shared" si="23"/>
        <v>0</v>
      </c>
      <c r="AK42" s="25">
        <f t="shared" si="23"/>
        <v>0</v>
      </c>
      <c r="AL42" s="25">
        <f t="shared" si="23"/>
        <v>0</v>
      </c>
      <c r="AM42" s="25">
        <f t="shared" si="23"/>
        <v>0</v>
      </c>
      <c r="AN42" s="25">
        <f t="shared" si="23"/>
        <v>0</v>
      </c>
      <c r="AO42" s="25">
        <f t="shared" si="23"/>
        <v>0</v>
      </c>
      <c r="AP42" s="25">
        <f t="shared" si="23"/>
        <v>0</v>
      </c>
      <c r="AQ42" s="25">
        <f t="shared" si="23"/>
        <v>0</v>
      </c>
      <c r="AR42" s="25">
        <f t="shared" si="23"/>
        <v>0</v>
      </c>
      <c r="AS42" s="25">
        <f t="shared" si="23"/>
        <v>0</v>
      </c>
      <c r="AT42" s="25">
        <f t="shared" si="23"/>
        <v>13668</v>
      </c>
      <c r="AU42" s="25">
        <f>AU44+AU46</f>
        <v>13668</v>
      </c>
      <c r="AV42" s="16"/>
      <c r="AW42" s="33"/>
      <c r="AX42" s="16"/>
    </row>
    <row r="43" spans="1:56" x14ac:dyDescent="0.25">
      <c r="A43" s="16"/>
      <c r="B43" s="28" t="s">
        <v>112</v>
      </c>
      <c r="C43" s="16"/>
      <c r="D43" s="33"/>
      <c r="E43" s="33"/>
      <c r="F43" s="16"/>
      <c r="G43" s="16"/>
      <c r="H43" s="16"/>
      <c r="I43" s="16"/>
      <c r="J43" s="33"/>
      <c r="K43" s="31"/>
      <c r="L43" s="31"/>
      <c r="M43" s="31"/>
      <c r="N43" s="31"/>
      <c r="O43" s="31"/>
      <c r="P43" s="31"/>
      <c r="Q43" s="31"/>
      <c r="R43" s="31"/>
      <c r="S43" s="31"/>
      <c r="T43" s="31"/>
      <c r="U43" s="31"/>
      <c r="V43" s="31"/>
      <c r="W43" s="31"/>
      <c r="X43" s="31"/>
      <c r="Y43" s="31"/>
      <c r="Z43" s="31"/>
      <c r="AA43" s="31"/>
      <c r="AB43" s="31"/>
      <c r="AC43" s="31"/>
      <c r="AD43" s="31"/>
      <c r="AE43" s="31"/>
      <c r="AF43" s="31"/>
      <c r="AG43" s="31"/>
      <c r="AH43" s="31"/>
      <c r="AI43" s="31"/>
      <c r="AJ43" s="31"/>
      <c r="AK43" s="31"/>
      <c r="AL43" s="31"/>
      <c r="AM43" s="31"/>
      <c r="AN43" s="31"/>
      <c r="AO43" s="31"/>
      <c r="AP43" s="31"/>
      <c r="AQ43" s="31"/>
      <c r="AR43" s="31"/>
      <c r="AS43" s="31"/>
      <c r="AT43" s="31"/>
      <c r="AU43" s="31"/>
      <c r="AV43" s="16"/>
      <c r="AW43" s="33"/>
      <c r="AX43" s="16"/>
    </row>
    <row r="44" spans="1:56" ht="63" x14ac:dyDescent="0.25">
      <c r="A44" s="16">
        <v>3</v>
      </c>
      <c r="B44" s="42" t="s">
        <v>148</v>
      </c>
      <c r="C44" s="16"/>
      <c r="D44" s="33"/>
      <c r="E44" s="33"/>
      <c r="F44" s="16"/>
      <c r="G44" s="16"/>
      <c r="H44" s="16"/>
      <c r="I44" s="16"/>
      <c r="J44" s="33"/>
      <c r="K44" s="31"/>
      <c r="L44" s="31"/>
      <c r="M44" s="31"/>
      <c r="N44" s="31"/>
      <c r="O44" s="31"/>
      <c r="P44" s="31"/>
      <c r="Q44" s="31"/>
      <c r="R44" s="31"/>
      <c r="S44" s="31"/>
      <c r="T44" s="31"/>
      <c r="U44" s="31"/>
      <c r="V44" s="31"/>
      <c r="W44" s="31"/>
      <c r="X44" s="31">
        <v>13368</v>
      </c>
      <c r="Y44" s="31"/>
      <c r="Z44" s="31"/>
      <c r="AA44" s="31"/>
      <c r="AB44" s="31"/>
      <c r="AC44" s="31"/>
      <c r="AD44" s="31"/>
      <c r="AE44" s="31"/>
      <c r="AF44" s="31"/>
      <c r="AG44" s="31"/>
      <c r="AH44" s="31"/>
      <c r="AI44" s="31"/>
      <c r="AJ44" s="31"/>
      <c r="AK44" s="31"/>
      <c r="AL44" s="31"/>
      <c r="AM44" s="31"/>
      <c r="AN44" s="31"/>
      <c r="AO44" s="31"/>
      <c r="AP44" s="31"/>
      <c r="AQ44" s="31"/>
      <c r="AR44" s="31">
        <v>0</v>
      </c>
      <c r="AS44" s="31"/>
      <c r="AT44" s="31">
        <v>13368</v>
      </c>
      <c r="AU44" s="31">
        <f t="shared" ref="AU44:AU46" si="24">AR44-AS44+AT44</f>
        <v>13368</v>
      </c>
      <c r="AV44" s="89" t="s">
        <v>150</v>
      </c>
      <c r="AW44" s="34">
        <f>(AU44+AP44)/X44</f>
        <v>1</v>
      </c>
      <c r="AX44" s="16"/>
      <c r="BD44" s="2"/>
    </row>
    <row r="45" spans="1:56" x14ac:dyDescent="0.25">
      <c r="A45" s="94"/>
      <c r="B45" s="72" t="s">
        <v>124</v>
      </c>
      <c r="C45" s="16"/>
      <c r="D45" s="33"/>
      <c r="E45" s="33"/>
      <c r="F45" s="16"/>
      <c r="G45" s="16"/>
      <c r="H45" s="16"/>
      <c r="I45" s="16"/>
      <c r="J45" s="33"/>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1"/>
      <c r="AM45" s="31"/>
      <c r="AN45" s="31"/>
      <c r="AO45" s="31"/>
      <c r="AP45" s="31"/>
      <c r="AQ45" s="31"/>
      <c r="AR45" s="31"/>
      <c r="AS45" s="31"/>
      <c r="AT45" s="31"/>
      <c r="AU45" s="31"/>
      <c r="AV45" s="16"/>
      <c r="AW45" s="33"/>
      <c r="AX45" s="16"/>
    </row>
    <row r="46" spans="1:56" ht="47.25" x14ac:dyDescent="0.25">
      <c r="A46" s="16">
        <v>4</v>
      </c>
      <c r="B46" s="42" t="s">
        <v>174</v>
      </c>
      <c r="C46" s="16"/>
      <c r="D46" s="33"/>
      <c r="E46" s="33"/>
      <c r="F46" s="16"/>
      <c r="G46" s="16"/>
      <c r="H46" s="16"/>
      <c r="I46" s="16"/>
      <c r="J46" s="33"/>
      <c r="K46" s="31"/>
      <c r="L46" s="31"/>
      <c r="M46" s="31"/>
      <c r="N46" s="31"/>
      <c r="O46" s="31"/>
      <c r="P46" s="31"/>
      <c r="Q46" s="31"/>
      <c r="R46" s="31"/>
      <c r="S46" s="31"/>
      <c r="T46" s="31"/>
      <c r="U46" s="31"/>
      <c r="V46" s="31"/>
      <c r="W46" s="31"/>
      <c r="X46" s="31">
        <v>10890</v>
      </c>
      <c r="Y46" s="31"/>
      <c r="Z46" s="31"/>
      <c r="AA46" s="31"/>
      <c r="AB46" s="31"/>
      <c r="AC46" s="31"/>
      <c r="AD46" s="31"/>
      <c r="AE46" s="31"/>
      <c r="AF46" s="31"/>
      <c r="AG46" s="31"/>
      <c r="AH46" s="31"/>
      <c r="AI46" s="31"/>
      <c r="AJ46" s="31"/>
      <c r="AK46" s="31"/>
      <c r="AL46" s="31"/>
      <c r="AM46" s="31"/>
      <c r="AN46" s="31"/>
      <c r="AO46" s="31"/>
      <c r="AP46" s="31"/>
      <c r="AQ46" s="31"/>
      <c r="AR46" s="31">
        <v>0</v>
      </c>
      <c r="AS46" s="31"/>
      <c r="AT46" s="31">
        <v>300</v>
      </c>
      <c r="AU46" s="31">
        <f t="shared" si="24"/>
        <v>300</v>
      </c>
      <c r="AV46" s="89" t="s">
        <v>157</v>
      </c>
      <c r="AW46" s="34">
        <f>(AU46+AP46)/X46</f>
        <v>2.7548209366391185E-2</v>
      </c>
      <c r="AX46" s="16"/>
    </row>
    <row r="47" spans="1:56" x14ac:dyDescent="0.25">
      <c r="A47" s="76" t="s">
        <v>63</v>
      </c>
      <c r="B47" s="77" t="s">
        <v>116</v>
      </c>
      <c r="C47" s="16"/>
      <c r="D47" s="33"/>
      <c r="E47" s="33"/>
      <c r="F47" s="16"/>
      <c r="G47" s="16"/>
      <c r="H47" s="16"/>
      <c r="I47" s="16"/>
      <c r="J47" s="33"/>
      <c r="K47" s="31"/>
      <c r="L47" s="31"/>
      <c r="M47" s="31"/>
      <c r="N47" s="31"/>
      <c r="O47" s="31"/>
      <c r="P47" s="31"/>
      <c r="Q47" s="31"/>
      <c r="R47" s="31"/>
      <c r="S47" s="31"/>
      <c r="T47" s="31"/>
      <c r="U47" s="31"/>
      <c r="V47" s="31"/>
      <c r="W47" s="31"/>
      <c r="X47" s="25">
        <f>X49</f>
        <v>1500</v>
      </c>
      <c r="Y47" s="25">
        <f t="shared" ref="Y47:AU47" si="25">Y49</f>
        <v>0</v>
      </c>
      <c r="Z47" s="25">
        <f t="shared" si="25"/>
        <v>0</v>
      </c>
      <c r="AA47" s="25">
        <f t="shared" si="25"/>
        <v>0</v>
      </c>
      <c r="AB47" s="25">
        <f t="shared" si="25"/>
        <v>0</v>
      </c>
      <c r="AC47" s="25">
        <f t="shared" si="25"/>
        <v>0</v>
      </c>
      <c r="AD47" s="25">
        <f t="shared" si="25"/>
        <v>0</v>
      </c>
      <c r="AE47" s="25">
        <f t="shared" si="25"/>
        <v>0</v>
      </c>
      <c r="AF47" s="25">
        <f t="shared" si="25"/>
        <v>0</v>
      </c>
      <c r="AG47" s="25">
        <f t="shared" si="25"/>
        <v>0</v>
      </c>
      <c r="AH47" s="25">
        <f t="shared" si="25"/>
        <v>0</v>
      </c>
      <c r="AI47" s="25">
        <f t="shared" si="25"/>
        <v>0</v>
      </c>
      <c r="AJ47" s="25">
        <f t="shared" si="25"/>
        <v>0</v>
      </c>
      <c r="AK47" s="25">
        <f t="shared" si="25"/>
        <v>0</v>
      </c>
      <c r="AL47" s="25">
        <f t="shared" si="25"/>
        <v>0</v>
      </c>
      <c r="AM47" s="25">
        <f t="shared" si="25"/>
        <v>0</v>
      </c>
      <c r="AN47" s="25">
        <f t="shared" si="25"/>
        <v>0</v>
      </c>
      <c r="AO47" s="25">
        <f t="shared" si="25"/>
        <v>0</v>
      </c>
      <c r="AP47" s="25">
        <f t="shared" si="25"/>
        <v>0</v>
      </c>
      <c r="AQ47" s="25">
        <f t="shared" si="25"/>
        <v>0</v>
      </c>
      <c r="AR47" s="25">
        <f t="shared" si="25"/>
        <v>0</v>
      </c>
      <c r="AS47" s="25">
        <f t="shared" si="25"/>
        <v>0</v>
      </c>
      <c r="AT47" s="25">
        <f t="shared" si="25"/>
        <v>1500</v>
      </c>
      <c r="AU47" s="25">
        <f t="shared" si="25"/>
        <v>1500</v>
      </c>
      <c r="AV47" s="16"/>
      <c r="AW47" s="33"/>
      <c r="AX47" s="16"/>
    </row>
    <row r="48" spans="1:56" x14ac:dyDescent="0.25">
      <c r="A48" s="76"/>
      <c r="B48" s="28" t="s">
        <v>55</v>
      </c>
      <c r="C48" s="16"/>
      <c r="D48" s="33"/>
      <c r="E48" s="33"/>
      <c r="F48" s="16"/>
      <c r="G48" s="16"/>
      <c r="H48" s="16"/>
      <c r="I48" s="16"/>
      <c r="J48" s="33"/>
      <c r="K48" s="31"/>
      <c r="L48" s="31"/>
      <c r="M48" s="31"/>
      <c r="N48" s="31"/>
      <c r="O48" s="31"/>
      <c r="P48" s="31"/>
      <c r="Q48" s="31"/>
      <c r="R48" s="31"/>
      <c r="S48" s="31"/>
      <c r="T48" s="31"/>
      <c r="U48" s="31"/>
      <c r="V48" s="31"/>
      <c r="W48" s="31"/>
      <c r="X48" s="31"/>
      <c r="Y48" s="31"/>
      <c r="Z48" s="31"/>
      <c r="AA48" s="31"/>
      <c r="AB48" s="31"/>
      <c r="AC48" s="31"/>
      <c r="AD48" s="31"/>
      <c r="AE48" s="31"/>
      <c r="AF48" s="31"/>
      <c r="AG48" s="31"/>
      <c r="AH48" s="31"/>
      <c r="AI48" s="31"/>
      <c r="AJ48" s="31"/>
      <c r="AK48" s="31"/>
      <c r="AL48" s="31"/>
      <c r="AM48" s="31"/>
      <c r="AN48" s="31"/>
      <c r="AO48" s="31"/>
      <c r="AP48" s="31"/>
      <c r="AQ48" s="31"/>
      <c r="AR48" s="31"/>
      <c r="AS48" s="31"/>
      <c r="AT48" s="31"/>
      <c r="AU48" s="31"/>
      <c r="AV48" s="16"/>
      <c r="AW48" s="33"/>
      <c r="AX48" s="16"/>
    </row>
    <row r="49" spans="1:50" ht="31.5" x14ac:dyDescent="0.25">
      <c r="A49" s="74">
        <v>5</v>
      </c>
      <c r="B49" s="75" t="s">
        <v>68</v>
      </c>
      <c r="C49" s="16"/>
      <c r="D49" s="33"/>
      <c r="E49" s="33"/>
      <c r="F49" s="16"/>
      <c r="G49" s="16"/>
      <c r="H49" s="16"/>
      <c r="I49" s="16"/>
      <c r="J49" s="33"/>
      <c r="K49" s="31"/>
      <c r="L49" s="31"/>
      <c r="M49" s="31"/>
      <c r="N49" s="31"/>
      <c r="O49" s="31"/>
      <c r="P49" s="31"/>
      <c r="Q49" s="31"/>
      <c r="R49" s="31"/>
      <c r="S49" s="31"/>
      <c r="T49" s="31"/>
      <c r="U49" s="31"/>
      <c r="V49" s="31"/>
      <c r="W49" s="31"/>
      <c r="X49" s="31">
        <v>1500</v>
      </c>
      <c r="Y49" s="31"/>
      <c r="Z49" s="31"/>
      <c r="AA49" s="31"/>
      <c r="AB49" s="31"/>
      <c r="AC49" s="31"/>
      <c r="AD49" s="31"/>
      <c r="AE49" s="31"/>
      <c r="AF49" s="31"/>
      <c r="AG49" s="31"/>
      <c r="AH49" s="31"/>
      <c r="AI49" s="31"/>
      <c r="AJ49" s="31"/>
      <c r="AK49" s="31"/>
      <c r="AL49" s="31"/>
      <c r="AM49" s="31"/>
      <c r="AN49" s="31"/>
      <c r="AO49" s="31"/>
      <c r="AP49" s="31"/>
      <c r="AQ49" s="31"/>
      <c r="AR49" s="31">
        <v>0</v>
      </c>
      <c r="AS49" s="31"/>
      <c r="AT49" s="31">
        <v>1500</v>
      </c>
      <c r="AU49" s="31">
        <f t="shared" ref="AU49" si="26">AR49-AS49+AT49</f>
        <v>1500</v>
      </c>
      <c r="AV49" s="16" t="s">
        <v>66</v>
      </c>
      <c r="AW49" s="34">
        <f>(AU49+AP49)/X49</f>
        <v>1</v>
      </c>
      <c r="AX49" s="16"/>
    </row>
    <row r="50" spans="1:50" x14ac:dyDescent="0.25">
      <c r="A50" s="76" t="s">
        <v>65</v>
      </c>
      <c r="B50" s="77" t="s">
        <v>117</v>
      </c>
      <c r="C50" s="16"/>
      <c r="D50" s="33"/>
      <c r="E50" s="33"/>
      <c r="F50" s="16"/>
      <c r="G50" s="16"/>
      <c r="H50" s="16"/>
      <c r="I50" s="16"/>
      <c r="J50" s="33"/>
      <c r="K50" s="31"/>
      <c r="L50" s="31"/>
      <c r="M50" s="31"/>
      <c r="N50" s="31"/>
      <c r="O50" s="31"/>
      <c r="P50" s="31"/>
      <c r="Q50" s="31"/>
      <c r="R50" s="31"/>
      <c r="S50" s="31"/>
      <c r="T50" s="31"/>
      <c r="U50" s="31"/>
      <c r="V50" s="31"/>
      <c r="W50" s="31"/>
      <c r="X50" s="25">
        <f t="shared" ref="X50:AU50" si="27">SUM(X51:X52)</f>
        <v>80000</v>
      </c>
      <c r="Y50" s="25">
        <f t="shared" si="27"/>
        <v>0</v>
      </c>
      <c r="Z50" s="25">
        <f t="shared" si="27"/>
        <v>0</v>
      </c>
      <c r="AA50" s="25">
        <f t="shared" si="27"/>
        <v>0</v>
      </c>
      <c r="AB50" s="25">
        <f t="shared" si="27"/>
        <v>0</v>
      </c>
      <c r="AC50" s="25">
        <f t="shared" si="27"/>
        <v>0</v>
      </c>
      <c r="AD50" s="25">
        <f t="shared" si="27"/>
        <v>0</v>
      </c>
      <c r="AE50" s="25">
        <f t="shared" si="27"/>
        <v>0</v>
      </c>
      <c r="AF50" s="25">
        <f t="shared" si="27"/>
        <v>0</v>
      </c>
      <c r="AG50" s="25">
        <f t="shared" si="27"/>
        <v>0</v>
      </c>
      <c r="AH50" s="25">
        <f t="shared" si="27"/>
        <v>0</v>
      </c>
      <c r="AI50" s="25">
        <f t="shared" si="27"/>
        <v>0</v>
      </c>
      <c r="AJ50" s="25">
        <f t="shared" si="27"/>
        <v>0</v>
      </c>
      <c r="AK50" s="25">
        <f t="shared" si="27"/>
        <v>0</v>
      </c>
      <c r="AL50" s="25">
        <f t="shared" si="27"/>
        <v>0</v>
      </c>
      <c r="AM50" s="25">
        <f t="shared" si="27"/>
        <v>0</v>
      </c>
      <c r="AN50" s="25">
        <f t="shared" si="27"/>
        <v>0</v>
      </c>
      <c r="AO50" s="25">
        <f t="shared" si="27"/>
        <v>0</v>
      </c>
      <c r="AP50" s="25">
        <f t="shared" si="27"/>
        <v>72797</v>
      </c>
      <c r="AQ50" s="25">
        <f t="shared" si="27"/>
        <v>0</v>
      </c>
      <c r="AR50" s="25">
        <f t="shared" si="27"/>
        <v>0</v>
      </c>
      <c r="AS50" s="25">
        <f t="shared" si="27"/>
        <v>0</v>
      </c>
      <c r="AT50" s="25">
        <f t="shared" si="27"/>
        <v>7203</v>
      </c>
      <c r="AU50" s="25">
        <f t="shared" si="27"/>
        <v>7203</v>
      </c>
      <c r="AV50" s="16"/>
      <c r="AW50" s="33"/>
      <c r="AX50" s="16"/>
    </row>
    <row r="51" spans="1:50" x14ac:dyDescent="0.25">
      <c r="A51" s="16"/>
      <c r="B51" s="72" t="s">
        <v>112</v>
      </c>
      <c r="C51" s="16"/>
      <c r="D51" s="33"/>
      <c r="E51" s="33"/>
      <c r="F51" s="16"/>
      <c r="G51" s="16"/>
      <c r="H51" s="16"/>
      <c r="I51" s="16"/>
      <c r="J51" s="33"/>
      <c r="K51" s="31"/>
      <c r="L51" s="31"/>
      <c r="M51" s="31"/>
      <c r="N51" s="31"/>
      <c r="O51" s="31"/>
      <c r="P51" s="31"/>
      <c r="Q51" s="31"/>
      <c r="R51" s="31"/>
      <c r="S51" s="31"/>
      <c r="T51" s="31"/>
      <c r="U51" s="31"/>
      <c r="V51" s="31"/>
      <c r="W51" s="31"/>
      <c r="X51" s="31"/>
      <c r="Y51" s="31"/>
      <c r="Z51" s="31"/>
      <c r="AA51" s="31"/>
      <c r="AB51" s="31"/>
      <c r="AC51" s="31"/>
      <c r="AD51" s="31"/>
      <c r="AE51" s="31"/>
      <c r="AF51" s="31"/>
      <c r="AG51" s="31"/>
      <c r="AH51" s="31"/>
      <c r="AI51" s="31"/>
      <c r="AJ51" s="31"/>
      <c r="AK51" s="31"/>
      <c r="AL51" s="31"/>
      <c r="AM51" s="31"/>
      <c r="AN51" s="31"/>
      <c r="AO51" s="31"/>
      <c r="AP51" s="31"/>
      <c r="AQ51" s="31"/>
      <c r="AR51" s="31"/>
      <c r="AS51" s="31"/>
      <c r="AT51" s="31"/>
      <c r="AU51" s="31"/>
      <c r="AV51" s="16"/>
      <c r="AW51" s="33"/>
      <c r="AX51" s="16"/>
    </row>
    <row r="52" spans="1:50" ht="31.5" x14ac:dyDescent="0.25">
      <c r="A52" s="78">
        <v>6</v>
      </c>
      <c r="B52" s="79" t="s">
        <v>118</v>
      </c>
      <c r="C52" s="16"/>
      <c r="D52" s="33"/>
      <c r="E52" s="33"/>
      <c r="F52" s="16"/>
      <c r="G52" s="16">
        <v>2022</v>
      </c>
      <c r="H52" s="16">
        <v>2025</v>
      </c>
      <c r="I52" s="16" t="s">
        <v>175</v>
      </c>
      <c r="J52" s="33">
        <v>350321</v>
      </c>
      <c r="K52" s="31">
        <v>80000</v>
      </c>
      <c r="L52" s="31"/>
      <c r="M52" s="31"/>
      <c r="N52" s="31"/>
      <c r="O52" s="31"/>
      <c r="P52" s="31"/>
      <c r="Q52" s="31"/>
      <c r="R52" s="31"/>
      <c r="S52" s="31"/>
      <c r="T52" s="31"/>
      <c r="U52" s="31"/>
      <c r="V52" s="31"/>
      <c r="W52" s="31"/>
      <c r="X52" s="31">
        <v>80000</v>
      </c>
      <c r="Y52" s="31"/>
      <c r="Z52" s="31"/>
      <c r="AA52" s="31"/>
      <c r="AB52" s="31"/>
      <c r="AC52" s="31"/>
      <c r="AD52" s="31"/>
      <c r="AE52" s="31"/>
      <c r="AF52" s="31"/>
      <c r="AG52" s="31"/>
      <c r="AH52" s="31"/>
      <c r="AI52" s="31"/>
      <c r="AJ52" s="31"/>
      <c r="AK52" s="31"/>
      <c r="AL52" s="31"/>
      <c r="AM52" s="31"/>
      <c r="AN52" s="31"/>
      <c r="AO52" s="31"/>
      <c r="AP52" s="31">
        <v>72797</v>
      </c>
      <c r="AQ52" s="31"/>
      <c r="AR52" s="31">
        <v>0</v>
      </c>
      <c r="AS52" s="31"/>
      <c r="AT52" s="31">
        <v>7203</v>
      </c>
      <c r="AU52" s="31">
        <f t="shared" ref="AU52" si="28">AR52-AS52+AT52</f>
        <v>7203</v>
      </c>
      <c r="AV52" s="16" t="s">
        <v>66</v>
      </c>
      <c r="AW52" s="34">
        <f>(AU52+AP52)/X52</f>
        <v>1</v>
      </c>
      <c r="AX52" s="16"/>
    </row>
    <row r="53" spans="1:50" x14ac:dyDescent="0.25">
      <c r="A53" s="80" t="s">
        <v>113</v>
      </c>
      <c r="B53" s="81" t="s">
        <v>119</v>
      </c>
      <c r="C53" s="16"/>
      <c r="D53" s="33"/>
      <c r="E53" s="33"/>
      <c r="F53" s="16"/>
      <c r="G53" s="16"/>
      <c r="H53" s="16"/>
      <c r="I53" s="16"/>
      <c r="J53" s="33"/>
      <c r="K53" s="31"/>
      <c r="L53" s="31"/>
      <c r="M53" s="31"/>
      <c r="N53" s="31"/>
      <c r="O53" s="31"/>
      <c r="P53" s="31"/>
      <c r="Q53" s="31"/>
      <c r="R53" s="31"/>
      <c r="S53" s="31"/>
      <c r="T53" s="31"/>
      <c r="U53" s="31"/>
      <c r="V53" s="31"/>
      <c r="W53" s="31"/>
      <c r="X53" s="25">
        <f t="shared" ref="X53:AU53" si="29">SUM(X54:X55)</f>
        <v>13000</v>
      </c>
      <c r="Y53" s="25">
        <f t="shared" si="29"/>
        <v>0</v>
      </c>
      <c r="Z53" s="25">
        <f t="shared" si="29"/>
        <v>0</v>
      </c>
      <c r="AA53" s="25">
        <f t="shared" si="29"/>
        <v>0</v>
      </c>
      <c r="AB53" s="25">
        <f t="shared" si="29"/>
        <v>0</v>
      </c>
      <c r="AC53" s="25">
        <f t="shared" si="29"/>
        <v>0</v>
      </c>
      <c r="AD53" s="25">
        <f t="shared" si="29"/>
        <v>0</v>
      </c>
      <c r="AE53" s="25">
        <f t="shared" si="29"/>
        <v>0</v>
      </c>
      <c r="AF53" s="25">
        <f t="shared" si="29"/>
        <v>0</v>
      </c>
      <c r="AG53" s="25">
        <f t="shared" si="29"/>
        <v>0</v>
      </c>
      <c r="AH53" s="25">
        <f t="shared" si="29"/>
        <v>0</v>
      </c>
      <c r="AI53" s="25">
        <f t="shared" si="29"/>
        <v>0</v>
      </c>
      <c r="AJ53" s="25">
        <f t="shared" si="29"/>
        <v>0</v>
      </c>
      <c r="AK53" s="25">
        <f t="shared" si="29"/>
        <v>0</v>
      </c>
      <c r="AL53" s="25">
        <f t="shared" si="29"/>
        <v>0</v>
      </c>
      <c r="AM53" s="25">
        <f t="shared" si="29"/>
        <v>0</v>
      </c>
      <c r="AN53" s="25">
        <f t="shared" si="29"/>
        <v>0</v>
      </c>
      <c r="AO53" s="25">
        <f t="shared" si="29"/>
        <v>0</v>
      </c>
      <c r="AP53" s="25">
        <f t="shared" si="29"/>
        <v>0</v>
      </c>
      <c r="AQ53" s="25">
        <f t="shared" si="29"/>
        <v>0</v>
      </c>
      <c r="AR53" s="25">
        <f t="shared" si="29"/>
        <v>0</v>
      </c>
      <c r="AS53" s="25">
        <f t="shared" si="29"/>
        <v>0</v>
      </c>
      <c r="AT53" s="25">
        <f t="shared" si="29"/>
        <v>300</v>
      </c>
      <c r="AU53" s="25">
        <f t="shared" si="29"/>
        <v>300</v>
      </c>
      <c r="AV53" s="16"/>
      <c r="AW53" s="33"/>
      <c r="AX53" s="16"/>
    </row>
    <row r="54" spans="1:50" x14ac:dyDescent="0.25">
      <c r="A54" s="16"/>
      <c r="B54" s="72" t="s">
        <v>124</v>
      </c>
      <c r="C54" s="16"/>
      <c r="D54" s="33"/>
      <c r="E54" s="33"/>
      <c r="F54" s="16"/>
      <c r="G54" s="16"/>
      <c r="H54" s="16"/>
      <c r="I54" s="16"/>
      <c r="J54" s="33"/>
      <c r="K54" s="31"/>
      <c r="L54" s="31"/>
      <c r="M54" s="31"/>
      <c r="N54" s="31"/>
      <c r="O54" s="31"/>
      <c r="P54" s="31"/>
      <c r="Q54" s="31"/>
      <c r="R54" s="31"/>
      <c r="S54" s="31"/>
      <c r="T54" s="31"/>
      <c r="U54" s="31"/>
      <c r="V54" s="31"/>
      <c r="W54" s="31"/>
      <c r="X54" s="31"/>
      <c r="Y54" s="31"/>
      <c r="Z54" s="31"/>
      <c r="AA54" s="31"/>
      <c r="AB54" s="31"/>
      <c r="AC54" s="31"/>
      <c r="AD54" s="31"/>
      <c r="AE54" s="31"/>
      <c r="AF54" s="31"/>
      <c r="AG54" s="31"/>
      <c r="AH54" s="31"/>
      <c r="AI54" s="31"/>
      <c r="AJ54" s="31"/>
      <c r="AK54" s="31"/>
      <c r="AL54" s="31"/>
      <c r="AM54" s="31"/>
      <c r="AN54" s="31"/>
      <c r="AO54" s="31"/>
      <c r="AP54" s="31"/>
      <c r="AQ54" s="31"/>
      <c r="AR54" s="31"/>
      <c r="AS54" s="31"/>
      <c r="AT54" s="31"/>
      <c r="AU54" s="31"/>
      <c r="AV54" s="16"/>
      <c r="AW54" s="33"/>
      <c r="AX54" s="16"/>
    </row>
    <row r="55" spans="1:50" ht="31.5" x14ac:dyDescent="0.25">
      <c r="A55" s="78">
        <v>7</v>
      </c>
      <c r="B55" s="79" t="s">
        <v>120</v>
      </c>
      <c r="C55" s="16"/>
      <c r="D55" s="33"/>
      <c r="E55" s="33"/>
      <c r="F55" s="16"/>
      <c r="G55" s="16"/>
      <c r="H55" s="16"/>
      <c r="I55" s="16"/>
      <c r="J55" s="33"/>
      <c r="K55" s="31"/>
      <c r="L55" s="31"/>
      <c r="M55" s="31"/>
      <c r="N55" s="31"/>
      <c r="O55" s="31"/>
      <c r="P55" s="31"/>
      <c r="Q55" s="31"/>
      <c r="R55" s="31"/>
      <c r="S55" s="31"/>
      <c r="T55" s="31"/>
      <c r="U55" s="31"/>
      <c r="V55" s="31"/>
      <c r="W55" s="31"/>
      <c r="X55" s="31">
        <v>13000</v>
      </c>
      <c r="Y55" s="31"/>
      <c r="Z55" s="31"/>
      <c r="AA55" s="31"/>
      <c r="AB55" s="31"/>
      <c r="AC55" s="31"/>
      <c r="AD55" s="31"/>
      <c r="AE55" s="31"/>
      <c r="AF55" s="31"/>
      <c r="AG55" s="31"/>
      <c r="AH55" s="31"/>
      <c r="AI55" s="31"/>
      <c r="AJ55" s="31"/>
      <c r="AK55" s="31"/>
      <c r="AL55" s="31"/>
      <c r="AM55" s="31"/>
      <c r="AN55" s="31"/>
      <c r="AO55" s="31"/>
      <c r="AP55" s="31"/>
      <c r="AQ55" s="31"/>
      <c r="AR55" s="31">
        <v>0</v>
      </c>
      <c r="AS55" s="31"/>
      <c r="AT55" s="31">
        <v>300</v>
      </c>
      <c r="AU55" s="31">
        <f t="shared" ref="AU55" si="30">AR55-AS55+AT55</f>
        <v>300</v>
      </c>
      <c r="AV55" s="16" t="s">
        <v>125</v>
      </c>
      <c r="AW55" s="34">
        <f>(AU55+AP55)/X55</f>
        <v>2.3076923076923078E-2</v>
      </c>
      <c r="AX55" s="16"/>
    </row>
    <row r="56" spans="1:50" x14ac:dyDescent="0.25">
      <c r="A56" s="80" t="s">
        <v>146</v>
      </c>
      <c r="B56" s="81" t="s">
        <v>121</v>
      </c>
      <c r="C56" s="16"/>
      <c r="D56" s="33"/>
      <c r="E56" s="33"/>
      <c r="F56" s="16"/>
      <c r="G56" s="16"/>
      <c r="H56" s="16"/>
      <c r="I56" s="16"/>
      <c r="J56" s="33"/>
      <c r="K56" s="31"/>
      <c r="L56" s="31"/>
      <c r="M56" s="31"/>
      <c r="N56" s="31"/>
      <c r="O56" s="31"/>
      <c r="P56" s="31"/>
      <c r="Q56" s="31"/>
      <c r="R56" s="31"/>
      <c r="S56" s="31"/>
      <c r="T56" s="31"/>
      <c r="U56" s="31"/>
      <c r="V56" s="31"/>
      <c r="W56" s="31"/>
      <c r="X56" s="25">
        <f>X58</f>
        <v>2727</v>
      </c>
      <c r="Y56" s="25">
        <f t="shared" ref="Y56:AU56" si="31">Y58</f>
        <v>0</v>
      </c>
      <c r="Z56" s="25">
        <f t="shared" si="31"/>
        <v>0</v>
      </c>
      <c r="AA56" s="25">
        <f t="shared" si="31"/>
        <v>0</v>
      </c>
      <c r="AB56" s="25">
        <f t="shared" si="31"/>
        <v>0</v>
      </c>
      <c r="AC56" s="25">
        <f t="shared" si="31"/>
        <v>0</v>
      </c>
      <c r="AD56" s="25">
        <f t="shared" si="31"/>
        <v>0</v>
      </c>
      <c r="AE56" s="25">
        <f t="shared" si="31"/>
        <v>0</v>
      </c>
      <c r="AF56" s="25">
        <f t="shared" si="31"/>
        <v>0</v>
      </c>
      <c r="AG56" s="25">
        <f t="shared" si="31"/>
        <v>0</v>
      </c>
      <c r="AH56" s="25">
        <f t="shared" si="31"/>
        <v>0</v>
      </c>
      <c r="AI56" s="25">
        <f t="shared" si="31"/>
        <v>0</v>
      </c>
      <c r="AJ56" s="25">
        <f t="shared" si="31"/>
        <v>0</v>
      </c>
      <c r="AK56" s="25">
        <f t="shared" si="31"/>
        <v>0</v>
      </c>
      <c r="AL56" s="25">
        <f t="shared" si="31"/>
        <v>0</v>
      </c>
      <c r="AM56" s="25">
        <f t="shared" si="31"/>
        <v>0</v>
      </c>
      <c r="AN56" s="25">
        <f t="shared" si="31"/>
        <v>0</v>
      </c>
      <c r="AO56" s="25">
        <f t="shared" si="31"/>
        <v>0</v>
      </c>
      <c r="AP56" s="25">
        <f t="shared" si="31"/>
        <v>0</v>
      </c>
      <c r="AQ56" s="25">
        <f t="shared" si="31"/>
        <v>0</v>
      </c>
      <c r="AR56" s="25">
        <f t="shared" si="31"/>
        <v>0</v>
      </c>
      <c r="AS56" s="25">
        <f t="shared" si="31"/>
        <v>0</v>
      </c>
      <c r="AT56" s="25">
        <f t="shared" si="31"/>
        <v>200</v>
      </c>
      <c r="AU56" s="25">
        <f t="shared" si="31"/>
        <v>200</v>
      </c>
      <c r="AV56" s="16"/>
      <c r="AW56" s="33"/>
      <c r="AX56" s="16"/>
    </row>
    <row r="57" spans="1:50" x14ac:dyDescent="0.25">
      <c r="A57" s="78"/>
      <c r="B57" s="72" t="s">
        <v>124</v>
      </c>
      <c r="C57" s="16"/>
      <c r="D57" s="33"/>
      <c r="E57" s="33"/>
      <c r="F57" s="16"/>
      <c r="G57" s="16"/>
      <c r="H57" s="16"/>
      <c r="I57" s="16"/>
      <c r="J57" s="33"/>
      <c r="K57" s="31"/>
      <c r="L57" s="31"/>
      <c r="M57" s="31"/>
      <c r="N57" s="31"/>
      <c r="O57" s="31"/>
      <c r="P57" s="31"/>
      <c r="Q57" s="31"/>
      <c r="R57" s="31"/>
      <c r="S57" s="31"/>
      <c r="T57" s="31"/>
      <c r="U57" s="31"/>
      <c r="V57" s="31"/>
      <c r="W57" s="31"/>
      <c r="X57" s="31"/>
      <c r="Y57" s="31"/>
      <c r="Z57" s="31"/>
      <c r="AA57" s="31"/>
      <c r="AB57" s="31"/>
      <c r="AC57" s="31"/>
      <c r="AD57" s="31"/>
      <c r="AE57" s="31"/>
      <c r="AF57" s="31"/>
      <c r="AG57" s="31"/>
      <c r="AH57" s="31"/>
      <c r="AI57" s="31"/>
      <c r="AJ57" s="31"/>
      <c r="AK57" s="31"/>
      <c r="AL57" s="31"/>
      <c r="AM57" s="31"/>
      <c r="AN57" s="31"/>
      <c r="AO57" s="31"/>
      <c r="AP57" s="31"/>
      <c r="AQ57" s="31"/>
      <c r="AR57" s="31"/>
      <c r="AS57" s="31"/>
      <c r="AT57" s="31"/>
      <c r="AU57" s="31"/>
      <c r="AV57" s="16"/>
      <c r="AW57" s="33"/>
      <c r="AX57" s="16"/>
    </row>
    <row r="58" spans="1:50" ht="31.5" x14ac:dyDescent="0.25">
      <c r="A58" s="78">
        <v>8</v>
      </c>
      <c r="B58" s="73" t="s">
        <v>122</v>
      </c>
      <c r="C58" s="16"/>
      <c r="D58" s="33"/>
      <c r="E58" s="33"/>
      <c r="F58" s="16"/>
      <c r="G58" s="16"/>
      <c r="H58" s="16"/>
      <c r="I58" s="16"/>
      <c r="J58" s="33"/>
      <c r="K58" s="31"/>
      <c r="L58" s="31"/>
      <c r="M58" s="31"/>
      <c r="N58" s="31"/>
      <c r="O58" s="31"/>
      <c r="P58" s="31"/>
      <c r="Q58" s="31"/>
      <c r="R58" s="31"/>
      <c r="S58" s="31"/>
      <c r="T58" s="31"/>
      <c r="U58" s="31"/>
      <c r="V58" s="31"/>
      <c r="W58" s="31"/>
      <c r="X58" s="31">
        <v>2727</v>
      </c>
      <c r="Y58" s="31"/>
      <c r="Z58" s="31"/>
      <c r="AA58" s="31"/>
      <c r="AB58" s="31"/>
      <c r="AC58" s="31"/>
      <c r="AD58" s="31"/>
      <c r="AE58" s="31"/>
      <c r="AF58" s="31"/>
      <c r="AG58" s="31"/>
      <c r="AH58" s="31"/>
      <c r="AI58" s="31"/>
      <c r="AJ58" s="31"/>
      <c r="AK58" s="31"/>
      <c r="AL58" s="31"/>
      <c r="AM58" s="31"/>
      <c r="AN58" s="31"/>
      <c r="AO58" s="31"/>
      <c r="AP58" s="31"/>
      <c r="AQ58" s="31"/>
      <c r="AR58" s="31">
        <v>0</v>
      </c>
      <c r="AS58" s="31"/>
      <c r="AT58" s="31">
        <v>200</v>
      </c>
      <c r="AU58" s="31">
        <f t="shared" ref="AU58" si="32">AR58-AS58+AT58</f>
        <v>200</v>
      </c>
      <c r="AV58" s="16" t="s">
        <v>126</v>
      </c>
      <c r="AW58" s="34">
        <f>(AU58+AP58)/X58</f>
        <v>7.3340667400073334E-2</v>
      </c>
      <c r="AX58" s="16"/>
    </row>
    <row r="59" spans="1:50" x14ac:dyDescent="0.25">
      <c r="A59" s="92" t="s">
        <v>158</v>
      </c>
      <c r="B59" s="100" t="s">
        <v>183</v>
      </c>
      <c r="C59" s="16"/>
      <c r="D59" s="33"/>
      <c r="E59" s="33"/>
      <c r="F59" s="16"/>
      <c r="G59" s="16"/>
      <c r="H59" s="16"/>
      <c r="I59" s="16"/>
      <c r="J59" s="33"/>
      <c r="K59" s="31"/>
      <c r="L59" s="31"/>
      <c r="M59" s="31"/>
      <c r="N59" s="31"/>
      <c r="O59" s="31"/>
      <c r="P59" s="31"/>
      <c r="Q59" s="31"/>
      <c r="R59" s="31"/>
      <c r="S59" s="31"/>
      <c r="T59" s="31"/>
      <c r="U59" s="31"/>
      <c r="V59" s="31"/>
      <c r="W59" s="31"/>
      <c r="X59" s="25">
        <f>X61</f>
        <v>14500</v>
      </c>
      <c r="Y59" s="25">
        <f t="shared" ref="Y59:AU59" si="33">Y61</f>
        <v>0</v>
      </c>
      <c r="Z59" s="25">
        <f t="shared" si="33"/>
        <v>0</v>
      </c>
      <c r="AA59" s="25">
        <f t="shared" si="33"/>
        <v>0</v>
      </c>
      <c r="AB59" s="25">
        <f t="shared" si="33"/>
        <v>0</v>
      </c>
      <c r="AC59" s="25">
        <f t="shared" si="33"/>
        <v>0</v>
      </c>
      <c r="AD59" s="25">
        <f t="shared" si="33"/>
        <v>0</v>
      </c>
      <c r="AE59" s="25">
        <f t="shared" si="33"/>
        <v>0</v>
      </c>
      <c r="AF59" s="25">
        <f t="shared" si="33"/>
        <v>0</v>
      </c>
      <c r="AG59" s="25">
        <f t="shared" si="33"/>
        <v>0</v>
      </c>
      <c r="AH59" s="25">
        <f t="shared" si="33"/>
        <v>0</v>
      </c>
      <c r="AI59" s="25">
        <f t="shared" si="33"/>
        <v>0</v>
      </c>
      <c r="AJ59" s="25">
        <f t="shared" si="33"/>
        <v>0</v>
      </c>
      <c r="AK59" s="25">
        <f t="shared" si="33"/>
        <v>0</v>
      </c>
      <c r="AL59" s="25">
        <f t="shared" si="33"/>
        <v>0</v>
      </c>
      <c r="AM59" s="25">
        <f t="shared" si="33"/>
        <v>0</v>
      </c>
      <c r="AN59" s="25">
        <f t="shared" si="33"/>
        <v>0</v>
      </c>
      <c r="AO59" s="25">
        <f t="shared" si="33"/>
        <v>0</v>
      </c>
      <c r="AP59" s="25">
        <f t="shared" si="33"/>
        <v>0</v>
      </c>
      <c r="AQ59" s="25">
        <f t="shared" si="33"/>
        <v>0</v>
      </c>
      <c r="AR59" s="25">
        <f t="shared" si="33"/>
        <v>0</v>
      </c>
      <c r="AS59" s="25">
        <f t="shared" si="33"/>
        <v>0</v>
      </c>
      <c r="AT59" s="25">
        <f t="shared" si="33"/>
        <v>300</v>
      </c>
      <c r="AU59" s="25">
        <f t="shared" si="33"/>
        <v>300</v>
      </c>
      <c r="AV59" s="16"/>
      <c r="AW59" s="33"/>
      <c r="AX59" s="16"/>
    </row>
    <row r="60" spans="1:50" x14ac:dyDescent="0.25">
      <c r="A60" s="16"/>
      <c r="B60" s="72" t="s">
        <v>124</v>
      </c>
      <c r="C60" s="16"/>
      <c r="D60" s="33"/>
      <c r="E60" s="33"/>
      <c r="F60" s="16"/>
      <c r="G60" s="16"/>
      <c r="H60" s="16"/>
      <c r="I60" s="16"/>
      <c r="J60" s="33"/>
      <c r="K60" s="31"/>
      <c r="L60" s="31"/>
      <c r="M60" s="31"/>
      <c r="N60" s="31"/>
      <c r="O60" s="31"/>
      <c r="P60" s="31"/>
      <c r="Q60" s="31"/>
      <c r="R60" s="31"/>
      <c r="S60" s="31"/>
      <c r="T60" s="31"/>
      <c r="U60" s="31"/>
      <c r="V60" s="31"/>
      <c r="W60" s="31"/>
      <c r="X60" s="31"/>
      <c r="Y60" s="31"/>
      <c r="Z60" s="31"/>
      <c r="AA60" s="31"/>
      <c r="AB60" s="31"/>
      <c r="AC60" s="31"/>
      <c r="AD60" s="31"/>
      <c r="AE60" s="31"/>
      <c r="AF60" s="31"/>
      <c r="AG60" s="31"/>
      <c r="AH60" s="31"/>
      <c r="AI60" s="31"/>
      <c r="AJ60" s="31"/>
      <c r="AK60" s="31"/>
      <c r="AL60" s="31"/>
      <c r="AM60" s="31"/>
      <c r="AN60" s="31"/>
      <c r="AO60" s="31"/>
      <c r="AP60" s="31"/>
      <c r="AQ60" s="31"/>
      <c r="AR60" s="31"/>
      <c r="AS60" s="31"/>
      <c r="AT60" s="31"/>
      <c r="AU60" s="31"/>
      <c r="AV60" s="16"/>
      <c r="AW60" s="33"/>
      <c r="AX60" s="16"/>
    </row>
    <row r="61" spans="1:50" ht="31.5" x14ac:dyDescent="0.25">
      <c r="A61" s="74">
        <v>9</v>
      </c>
      <c r="B61" s="75" t="s">
        <v>184</v>
      </c>
      <c r="C61" s="16"/>
      <c r="D61" s="33"/>
      <c r="E61" s="33"/>
      <c r="F61" s="16"/>
      <c r="G61" s="16"/>
      <c r="H61" s="16"/>
      <c r="I61" s="16"/>
      <c r="J61" s="33"/>
      <c r="K61" s="31"/>
      <c r="L61" s="31"/>
      <c r="M61" s="31"/>
      <c r="N61" s="31"/>
      <c r="O61" s="31"/>
      <c r="P61" s="31"/>
      <c r="Q61" s="31"/>
      <c r="R61" s="31"/>
      <c r="S61" s="31"/>
      <c r="T61" s="31"/>
      <c r="U61" s="31"/>
      <c r="V61" s="31"/>
      <c r="W61" s="31"/>
      <c r="X61" s="31">
        <v>14500</v>
      </c>
      <c r="Y61" s="31"/>
      <c r="Z61" s="31"/>
      <c r="AA61" s="31"/>
      <c r="AB61" s="31"/>
      <c r="AC61" s="31"/>
      <c r="AD61" s="31"/>
      <c r="AE61" s="31"/>
      <c r="AF61" s="31"/>
      <c r="AG61" s="31"/>
      <c r="AH61" s="31"/>
      <c r="AI61" s="31"/>
      <c r="AJ61" s="31"/>
      <c r="AK61" s="31"/>
      <c r="AL61" s="31"/>
      <c r="AM61" s="31"/>
      <c r="AN61" s="31"/>
      <c r="AO61" s="31"/>
      <c r="AP61" s="31"/>
      <c r="AQ61" s="31"/>
      <c r="AR61" s="31"/>
      <c r="AS61" s="31"/>
      <c r="AT61" s="31">
        <v>300</v>
      </c>
      <c r="AU61" s="31">
        <f t="shared" ref="AU61" si="34">AR61-AS61+AT61</f>
        <v>300</v>
      </c>
      <c r="AV61" s="16" t="s">
        <v>66</v>
      </c>
      <c r="AW61" s="34">
        <f>(AU61+AP61)/X61</f>
        <v>2.0689655172413793E-2</v>
      </c>
      <c r="AX61" s="16"/>
    </row>
    <row r="62" spans="1:50" ht="31.5" x14ac:dyDescent="0.25">
      <c r="A62" s="80" t="s">
        <v>161</v>
      </c>
      <c r="B62" s="82" t="s">
        <v>72</v>
      </c>
      <c r="C62" s="16"/>
      <c r="D62" s="33"/>
      <c r="E62" s="33"/>
      <c r="F62" s="16"/>
      <c r="G62" s="16"/>
      <c r="H62" s="16"/>
      <c r="I62" s="16"/>
      <c r="J62" s="33"/>
      <c r="K62" s="31"/>
      <c r="L62" s="31"/>
      <c r="M62" s="31"/>
      <c r="N62" s="31"/>
      <c r="O62" s="31"/>
      <c r="P62" s="31"/>
      <c r="Q62" s="31"/>
      <c r="R62" s="31"/>
      <c r="S62" s="31"/>
      <c r="T62" s="31"/>
      <c r="U62" s="31"/>
      <c r="V62" s="31"/>
      <c r="W62" s="31"/>
      <c r="X62" s="25">
        <f>SUM(X64:X66)</f>
        <v>7500</v>
      </c>
      <c r="Y62" s="25">
        <f t="shared" ref="Y62:AU62" si="35">SUM(Y64:Y66)</f>
        <v>0</v>
      </c>
      <c r="Z62" s="25">
        <f t="shared" si="35"/>
        <v>0</v>
      </c>
      <c r="AA62" s="25">
        <f t="shared" si="35"/>
        <v>0</v>
      </c>
      <c r="AB62" s="25">
        <f t="shared" si="35"/>
        <v>0</v>
      </c>
      <c r="AC62" s="25">
        <f t="shared" si="35"/>
        <v>0</v>
      </c>
      <c r="AD62" s="25">
        <f t="shared" si="35"/>
        <v>0</v>
      </c>
      <c r="AE62" s="25">
        <f t="shared" si="35"/>
        <v>0</v>
      </c>
      <c r="AF62" s="25">
        <f t="shared" si="35"/>
        <v>0</v>
      </c>
      <c r="AG62" s="25">
        <f t="shared" si="35"/>
        <v>0</v>
      </c>
      <c r="AH62" s="25">
        <f t="shared" si="35"/>
        <v>0</v>
      </c>
      <c r="AI62" s="25">
        <f t="shared" si="35"/>
        <v>0</v>
      </c>
      <c r="AJ62" s="25">
        <f t="shared" si="35"/>
        <v>0</v>
      </c>
      <c r="AK62" s="25">
        <f t="shared" si="35"/>
        <v>0</v>
      </c>
      <c r="AL62" s="25">
        <f t="shared" si="35"/>
        <v>0</v>
      </c>
      <c r="AM62" s="25">
        <f t="shared" si="35"/>
        <v>0</v>
      </c>
      <c r="AN62" s="25">
        <f t="shared" si="35"/>
        <v>0</v>
      </c>
      <c r="AO62" s="25">
        <f t="shared" si="35"/>
        <v>0</v>
      </c>
      <c r="AP62" s="25">
        <f t="shared" si="35"/>
        <v>0</v>
      </c>
      <c r="AQ62" s="25">
        <f t="shared" si="35"/>
        <v>0</v>
      </c>
      <c r="AR62" s="25">
        <f t="shared" si="35"/>
        <v>0</v>
      </c>
      <c r="AS62" s="25">
        <f t="shared" si="35"/>
        <v>0</v>
      </c>
      <c r="AT62" s="25">
        <f t="shared" si="35"/>
        <v>700</v>
      </c>
      <c r="AU62" s="25">
        <f t="shared" si="35"/>
        <v>700</v>
      </c>
      <c r="AV62" s="16"/>
      <c r="AW62" s="33"/>
      <c r="AX62" s="16"/>
    </row>
    <row r="63" spans="1:50" x14ac:dyDescent="0.25">
      <c r="A63" s="78"/>
      <c r="B63" s="72" t="s">
        <v>124</v>
      </c>
      <c r="C63" s="16"/>
      <c r="D63" s="33"/>
      <c r="E63" s="33"/>
      <c r="F63" s="16"/>
      <c r="G63" s="16"/>
      <c r="H63" s="16"/>
      <c r="I63" s="16"/>
      <c r="J63" s="33"/>
      <c r="K63" s="31"/>
      <c r="L63" s="31"/>
      <c r="M63" s="31"/>
      <c r="N63" s="31"/>
      <c r="O63" s="31"/>
      <c r="P63" s="31"/>
      <c r="Q63" s="31"/>
      <c r="R63" s="31"/>
      <c r="S63" s="31"/>
      <c r="T63" s="31"/>
      <c r="U63" s="31"/>
      <c r="V63" s="31"/>
      <c r="W63" s="31"/>
      <c r="X63" s="31"/>
      <c r="Y63" s="31"/>
      <c r="Z63" s="31"/>
      <c r="AA63" s="31"/>
      <c r="AB63" s="31"/>
      <c r="AC63" s="31"/>
      <c r="AD63" s="31"/>
      <c r="AE63" s="31"/>
      <c r="AF63" s="31"/>
      <c r="AG63" s="31"/>
      <c r="AH63" s="31"/>
      <c r="AI63" s="31"/>
      <c r="AJ63" s="31"/>
      <c r="AK63" s="31"/>
      <c r="AL63" s="31"/>
      <c r="AM63" s="31"/>
      <c r="AN63" s="31"/>
      <c r="AO63" s="31"/>
      <c r="AP63" s="31"/>
      <c r="AQ63" s="31"/>
      <c r="AR63" s="31"/>
      <c r="AS63" s="31"/>
      <c r="AT63" s="31"/>
      <c r="AU63" s="31"/>
      <c r="AV63" s="16"/>
      <c r="AW63" s="33"/>
      <c r="AX63" s="16"/>
    </row>
    <row r="64" spans="1:50" ht="47.25" x14ac:dyDescent="0.25">
      <c r="A64" s="78">
        <v>10</v>
      </c>
      <c r="B64" s="73" t="s">
        <v>123</v>
      </c>
      <c r="C64" s="16"/>
      <c r="D64" s="33"/>
      <c r="E64" s="33"/>
      <c r="F64" s="16"/>
      <c r="G64" s="16"/>
      <c r="H64" s="16"/>
      <c r="I64" s="16"/>
      <c r="J64" s="33"/>
      <c r="K64" s="31"/>
      <c r="L64" s="31"/>
      <c r="M64" s="31"/>
      <c r="N64" s="31"/>
      <c r="O64" s="31"/>
      <c r="P64" s="31"/>
      <c r="Q64" s="31"/>
      <c r="R64" s="31"/>
      <c r="S64" s="31"/>
      <c r="T64" s="31"/>
      <c r="U64" s="31"/>
      <c r="V64" s="31"/>
      <c r="W64" s="31"/>
      <c r="X64" s="31">
        <v>3000</v>
      </c>
      <c r="Y64" s="31"/>
      <c r="Z64" s="31"/>
      <c r="AA64" s="31"/>
      <c r="AB64" s="31"/>
      <c r="AC64" s="31"/>
      <c r="AD64" s="31"/>
      <c r="AE64" s="31"/>
      <c r="AF64" s="31"/>
      <c r="AG64" s="31"/>
      <c r="AH64" s="31"/>
      <c r="AI64" s="31"/>
      <c r="AJ64" s="31"/>
      <c r="AK64" s="31"/>
      <c r="AL64" s="31"/>
      <c r="AM64" s="31"/>
      <c r="AN64" s="31"/>
      <c r="AO64" s="31"/>
      <c r="AP64" s="31"/>
      <c r="AQ64" s="31"/>
      <c r="AR64" s="31"/>
      <c r="AS64" s="31"/>
      <c r="AT64" s="31">
        <v>300</v>
      </c>
      <c r="AU64" s="31">
        <f t="shared" ref="AU64:AU82" si="36">AR64-AS64+AT64</f>
        <v>300</v>
      </c>
      <c r="AV64" s="16" t="s">
        <v>127</v>
      </c>
      <c r="AW64" s="34">
        <f>(AU64+AP64)/X64</f>
        <v>0.1</v>
      </c>
      <c r="AX64" s="16"/>
    </row>
    <row r="65" spans="1:50" ht="31.5" x14ac:dyDescent="0.25">
      <c r="A65" s="78">
        <v>11</v>
      </c>
      <c r="B65" s="73" t="s">
        <v>159</v>
      </c>
      <c r="C65" s="16"/>
      <c r="D65" s="33"/>
      <c r="E65" s="33"/>
      <c r="F65" s="16"/>
      <c r="G65" s="16"/>
      <c r="H65" s="16"/>
      <c r="I65" s="16"/>
      <c r="J65" s="33"/>
      <c r="K65" s="31"/>
      <c r="L65" s="31"/>
      <c r="M65" s="31"/>
      <c r="N65" s="31"/>
      <c r="O65" s="31"/>
      <c r="P65" s="31"/>
      <c r="Q65" s="31"/>
      <c r="R65" s="31"/>
      <c r="S65" s="31"/>
      <c r="T65" s="31"/>
      <c r="U65" s="31"/>
      <c r="V65" s="31"/>
      <c r="W65" s="31"/>
      <c r="X65" s="31">
        <v>3000</v>
      </c>
      <c r="Y65" s="31"/>
      <c r="Z65" s="31"/>
      <c r="AA65" s="31"/>
      <c r="AB65" s="31"/>
      <c r="AC65" s="31"/>
      <c r="AD65" s="31"/>
      <c r="AE65" s="31"/>
      <c r="AF65" s="31"/>
      <c r="AG65" s="31"/>
      <c r="AH65" s="31"/>
      <c r="AI65" s="31"/>
      <c r="AJ65" s="31"/>
      <c r="AK65" s="31"/>
      <c r="AL65" s="31"/>
      <c r="AM65" s="31"/>
      <c r="AN65" s="31"/>
      <c r="AO65" s="31"/>
      <c r="AP65" s="31"/>
      <c r="AQ65" s="31"/>
      <c r="AR65" s="31"/>
      <c r="AS65" s="31"/>
      <c r="AT65" s="31">
        <v>200</v>
      </c>
      <c r="AU65" s="31">
        <f t="shared" si="36"/>
        <v>200</v>
      </c>
      <c r="AV65" s="16" t="s">
        <v>66</v>
      </c>
      <c r="AW65" s="34">
        <f>(AU65+AP65)/X65</f>
        <v>6.6666666666666666E-2</v>
      </c>
      <c r="AX65" s="16"/>
    </row>
    <row r="66" spans="1:50" ht="31.5" x14ac:dyDescent="0.25">
      <c r="A66" s="78">
        <v>12</v>
      </c>
      <c r="B66" s="73" t="s">
        <v>160</v>
      </c>
      <c r="C66" s="16"/>
      <c r="D66" s="33"/>
      <c r="E66" s="33"/>
      <c r="F66" s="16"/>
      <c r="G66" s="16"/>
      <c r="H66" s="16"/>
      <c r="I66" s="16"/>
      <c r="J66" s="33"/>
      <c r="K66" s="31"/>
      <c r="L66" s="31"/>
      <c r="M66" s="31"/>
      <c r="N66" s="31"/>
      <c r="O66" s="31"/>
      <c r="P66" s="31"/>
      <c r="Q66" s="31"/>
      <c r="R66" s="31"/>
      <c r="S66" s="31"/>
      <c r="T66" s="31"/>
      <c r="U66" s="31"/>
      <c r="V66" s="31"/>
      <c r="W66" s="31"/>
      <c r="X66" s="31">
        <v>1500</v>
      </c>
      <c r="Y66" s="31"/>
      <c r="Z66" s="31"/>
      <c r="AA66" s="31"/>
      <c r="AB66" s="31"/>
      <c r="AC66" s="31"/>
      <c r="AD66" s="31"/>
      <c r="AE66" s="31"/>
      <c r="AF66" s="31"/>
      <c r="AG66" s="31"/>
      <c r="AH66" s="31"/>
      <c r="AI66" s="31"/>
      <c r="AJ66" s="31"/>
      <c r="AK66" s="31"/>
      <c r="AL66" s="31"/>
      <c r="AM66" s="31"/>
      <c r="AN66" s="31"/>
      <c r="AO66" s="31"/>
      <c r="AP66" s="31"/>
      <c r="AQ66" s="31"/>
      <c r="AR66" s="31"/>
      <c r="AS66" s="31"/>
      <c r="AT66" s="31">
        <v>200</v>
      </c>
      <c r="AU66" s="31">
        <f t="shared" si="36"/>
        <v>200</v>
      </c>
      <c r="AV66" s="16" t="s">
        <v>66</v>
      </c>
      <c r="AW66" s="34">
        <f>(AU66+AP66)/X66</f>
        <v>0.13333333333333333</v>
      </c>
      <c r="AX66" s="16"/>
    </row>
    <row r="67" spans="1:50" ht="31.5" x14ac:dyDescent="0.25">
      <c r="A67" s="76" t="s">
        <v>185</v>
      </c>
      <c r="B67" s="77" t="s">
        <v>143</v>
      </c>
      <c r="C67" s="16"/>
      <c r="D67" s="33"/>
      <c r="E67" s="33"/>
      <c r="F67" s="16"/>
      <c r="G67" s="16"/>
      <c r="H67" s="16"/>
      <c r="I67" s="16"/>
      <c r="J67" s="33"/>
      <c r="K67" s="31"/>
      <c r="L67" s="31"/>
      <c r="M67" s="31"/>
      <c r="N67" s="31"/>
      <c r="O67" s="31"/>
      <c r="P67" s="31"/>
      <c r="Q67" s="31"/>
      <c r="R67" s="31"/>
      <c r="S67" s="31"/>
      <c r="T67" s="31"/>
      <c r="U67" s="31"/>
      <c r="V67" s="31"/>
      <c r="W67" s="31"/>
      <c r="X67" s="25">
        <f>SUM(X68:X78)</f>
        <v>57800</v>
      </c>
      <c r="Y67" s="25">
        <f t="shared" ref="Y67:AU67" si="37">SUM(Y68:Y78)</f>
        <v>0</v>
      </c>
      <c r="Z67" s="25">
        <f t="shared" si="37"/>
        <v>0</v>
      </c>
      <c r="AA67" s="25">
        <f t="shared" si="37"/>
        <v>0</v>
      </c>
      <c r="AB67" s="25">
        <f t="shared" si="37"/>
        <v>0</v>
      </c>
      <c r="AC67" s="25">
        <f t="shared" si="37"/>
        <v>0</v>
      </c>
      <c r="AD67" s="25">
        <f t="shared" si="37"/>
        <v>0</v>
      </c>
      <c r="AE67" s="25">
        <f t="shared" si="37"/>
        <v>0</v>
      </c>
      <c r="AF67" s="25">
        <f t="shared" si="37"/>
        <v>0</v>
      </c>
      <c r="AG67" s="25">
        <f t="shared" si="37"/>
        <v>0</v>
      </c>
      <c r="AH67" s="25">
        <f t="shared" si="37"/>
        <v>0</v>
      </c>
      <c r="AI67" s="25">
        <f t="shared" si="37"/>
        <v>0</v>
      </c>
      <c r="AJ67" s="25">
        <f t="shared" si="37"/>
        <v>0</v>
      </c>
      <c r="AK67" s="25">
        <f t="shared" si="37"/>
        <v>0</v>
      </c>
      <c r="AL67" s="25">
        <f t="shared" si="37"/>
        <v>0</v>
      </c>
      <c r="AM67" s="25">
        <f t="shared" si="37"/>
        <v>0</v>
      </c>
      <c r="AN67" s="25">
        <f t="shared" si="37"/>
        <v>0</v>
      </c>
      <c r="AO67" s="25">
        <f t="shared" si="37"/>
        <v>0</v>
      </c>
      <c r="AP67" s="25">
        <f t="shared" si="37"/>
        <v>0</v>
      </c>
      <c r="AQ67" s="25">
        <f t="shared" si="37"/>
        <v>0</v>
      </c>
      <c r="AR67" s="25">
        <f t="shared" si="37"/>
        <v>0</v>
      </c>
      <c r="AS67" s="25">
        <f t="shared" si="37"/>
        <v>0</v>
      </c>
      <c r="AT67" s="25">
        <f t="shared" si="37"/>
        <v>57800</v>
      </c>
      <c r="AU67" s="25">
        <f t="shared" si="37"/>
        <v>57800</v>
      </c>
      <c r="AV67" s="16"/>
      <c r="AW67" s="33"/>
      <c r="AX67" s="16"/>
    </row>
    <row r="68" spans="1:50" ht="63" x14ac:dyDescent="0.25">
      <c r="A68" s="74">
        <v>13</v>
      </c>
      <c r="B68" s="97" t="s">
        <v>162</v>
      </c>
      <c r="C68" s="16"/>
      <c r="D68" s="33"/>
      <c r="E68" s="33"/>
      <c r="F68" s="16"/>
      <c r="G68" s="16"/>
      <c r="H68" s="16"/>
      <c r="I68" s="16"/>
      <c r="J68" s="33"/>
      <c r="K68" s="31"/>
      <c r="L68" s="31"/>
      <c r="M68" s="31"/>
      <c r="N68" s="31"/>
      <c r="O68" s="31"/>
      <c r="P68" s="31"/>
      <c r="Q68" s="31"/>
      <c r="R68" s="31"/>
      <c r="S68" s="31"/>
      <c r="T68" s="31"/>
      <c r="U68" s="31"/>
      <c r="V68" s="31"/>
      <c r="W68" s="31"/>
      <c r="X68" s="98">
        <v>1500</v>
      </c>
      <c r="Y68" s="31"/>
      <c r="Z68" s="31"/>
      <c r="AA68" s="31"/>
      <c r="AB68" s="31"/>
      <c r="AC68" s="31"/>
      <c r="AD68" s="31"/>
      <c r="AE68" s="31"/>
      <c r="AF68" s="31"/>
      <c r="AG68" s="31"/>
      <c r="AH68" s="31"/>
      <c r="AI68" s="31"/>
      <c r="AJ68" s="31"/>
      <c r="AK68" s="31"/>
      <c r="AL68" s="31"/>
      <c r="AM68" s="31"/>
      <c r="AN68" s="31"/>
      <c r="AO68" s="31"/>
      <c r="AP68" s="31"/>
      <c r="AQ68" s="31"/>
      <c r="AR68" s="31"/>
      <c r="AS68" s="31"/>
      <c r="AT68" s="98">
        <v>1500</v>
      </c>
      <c r="AU68" s="31">
        <f t="shared" si="36"/>
        <v>1500</v>
      </c>
      <c r="AV68" s="74" t="s">
        <v>163</v>
      </c>
      <c r="AW68" s="34">
        <f t="shared" ref="AW68:AW81" si="38">(AU68+AP68)/X68</f>
        <v>1</v>
      </c>
      <c r="AX68" s="16"/>
    </row>
    <row r="69" spans="1:50" ht="59.45" customHeight="1" x14ac:dyDescent="0.25">
      <c r="A69" s="74">
        <v>14</v>
      </c>
      <c r="B69" s="87" t="s">
        <v>144</v>
      </c>
      <c r="C69" s="16"/>
      <c r="D69" s="33"/>
      <c r="E69" s="33"/>
      <c r="F69" s="16"/>
      <c r="G69" s="16"/>
      <c r="H69" s="16"/>
      <c r="I69" s="16"/>
      <c r="J69" s="33"/>
      <c r="K69" s="31"/>
      <c r="L69" s="31"/>
      <c r="M69" s="31"/>
      <c r="N69" s="31"/>
      <c r="O69" s="31"/>
      <c r="P69" s="31"/>
      <c r="Q69" s="31"/>
      <c r="R69" s="31"/>
      <c r="S69" s="31"/>
      <c r="T69" s="31"/>
      <c r="U69" s="31"/>
      <c r="V69" s="31"/>
      <c r="W69" s="31"/>
      <c r="X69" s="98">
        <v>3500</v>
      </c>
      <c r="Y69" s="31"/>
      <c r="Z69" s="31"/>
      <c r="AA69" s="31"/>
      <c r="AB69" s="31"/>
      <c r="AC69" s="31"/>
      <c r="AD69" s="31"/>
      <c r="AE69" s="31"/>
      <c r="AF69" s="31"/>
      <c r="AG69" s="31"/>
      <c r="AH69" s="31"/>
      <c r="AI69" s="31"/>
      <c r="AJ69" s="31"/>
      <c r="AK69" s="31"/>
      <c r="AL69" s="31"/>
      <c r="AM69" s="31"/>
      <c r="AN69" s="31"/>
      <c r="AO69" s="31"/>
      <c r="AP69" s="31"/>
      <c r="AQ69" s="31"/>
      <c r="AR69" s="31"/>
      <c r="AS69" s="31"/>
      <c r="AT69" s="98">
        <v>3500</v>
      </c>
      <c r="AU69" s="31">
        <f t="shared" si="36"/>
        <v>3500</v>
      </c>
      <c r="AV69" s="74" t="s">
        <v>145</v>
      </c>
      <c r="AW69" s="34">
        <f t="shared" si="38"/>
        <v>1</v>
      </c>
      <c r="AX69" s="16"/>
    </row>
    <row r="70" spans="1:50" ht="47.25" x14ac:dyDescent="0.25">
      <c r="A70" s="74">
        <v>15</v>
      </c>
      <c r="B70" s="87" t="s">
        <v>176</v>
      </c>
      <c r="C70" s="16"/>
      <c r="D70" s="33"/>
      <c r="E70" s="33"/>
      <c r="F70" s="16"/>
      <c r="G70" s="16"/>
      <c r="H70" s="16"/>
      <c r="I70" s="16"/>
      <c r="J70" s="33"/>
      <c r="K70" s="31"/>
      <c r="L70" s="31"/>
      <c r="M70" s="31"/>
      <c r="N70" s="31"/>
      <c r="O70" s="31"/>
      <c r="P70" s="31"/>
      <c r="Q70" s="31"/>
      <c r="R70" s="31"/>
      <c r="S70" s="31"/>
      <c r="T70" s="31"/>
      <c r="U70" s="31"/>
      <c r="V70" s="31"/>
      <c r="W70" s="31"/>
      <c r="X70" s="98">
        <v>3800</v>
      </c>
      <c r="Y70" s="31"/>
      <c r="Z70" s="31"/>
      <c r="AA70" s="31"/>
      <c r="AB70" s="31"/>
      <c r="AC70" s="31"/>
      <c r="AD70" s="31"/>
      <c r="AE70" s="31"/>
      <c r="AF70" s="31"/>
      <c r="AG70" s="31"/>
      <c r="AH70" s="31"/>
      <c r="AI70" s="31"/>
      <c r="AJ70" s="31"/>
      <c r="AK70" s="31"/>
      <c r="AL70" s="31"/>
      <c r="AM70" s="31"/>
      <c r="AN70" s="31"/>
      <c r="AO70" s="31"/>
      <c r="AP70" s="31"/>
      <c r="AQ70" s="31"/>
      <c r="AR70" s="31"/>
      <c r="AS70" s="31"/>
      <c r="AT70" s="98">
        <v>3800</v>
      </c>
      <c r="AU70" s="31">
        <f t="shared" si="36"/>
        <v>3800</v>
      </c>
      <c r="AV70" s="74" t="s">
        <v>61</v>
      </c>
      <c r="AW70" s="34">
        <f t="shared" si="38"/>
        <v>1</v>
      </c>
      <c r="AX70" s="16"/>
    </row>
    <row r="71" spans="1:50" ht="63" x14ac:dyDescent="0.25">
      <c r="A71" s="74">
        <v>16</v>
      </c>
      <c r="B71" s="87" t="s">
        <v>164</v>
      </c>
      <c r="C71" s="16"/>
      <c r="D71" s="33"/>
      <c r="E71" s="33"/>
      <c r="F71" s="16"/>
      <c r="G71" s="16"/>
      <c r="H71" s="16"/>
      <c r="I71" s="16"/>
      <c r="J71" s="33"/>
      <c r="K71" s="31"/>
      <c r="L71" s="31"/>
      <c r="M71" s="31"/>
      <c r="N71" s="31"/>
      <c r="O71" s="31"/>
      <c r="P71" s="31"/>
      <c r="Q71" s="31"/>
      <c r="R71" s="31"/>
      <c r="S71" s="31"/>
      <c r="T71" s="31"/>
      <c r="U71" s="31"/>
      <c r="V71" s="31"/>
      <c r="W71" s="31"/>
      <c r="X71" s="98">
        <v>15500</v>
      </c>
      <c r="Y71" s="31"/>
      <c r="Z71" s="31"/>
      <c r="AA71" s="31"/>
      <c r="AB71" s="31"/>
      <c r="AC71" s="31"/>
      <c r="AD71" s="31"/>
      <c r="AE71" s="31"/>
      <c r="AF71" s="31"/>
      <c r="AG71" s="31"/>
      <c r="AH71" s="31"/>
      <c r="AI71" s="31"/>
      <c r="AJ71" s="31"/>
      <c r="AK71" s="31"/>
      <c r="AL71" s="31"/>
      <c r="AM71" s="31"/>
      <c r="AN71" s="31"/>
      <c r="AO71" s="31"/>
      <c r="AP71" s="31"/>
      <c r="AQ71" s="31"/>
      <c r="AR71" s="31"/>
      <c r="AS71" s="31"/>
      <c r="AT71" s="98">
        <v>15500</v>
      </c>
      <c r="AU71" s="31">
        <f t="shared" si="36"/>
        <v>15500</v>
      </c>
      <c r="AV71" s="74" t="s">
        <v>145</v>
      </c>
      <c r="AW71" s="34">
        <f t="shared" si="38"/>
        <v>1</v>
      </c>
      <c r="AX71" s="16"/>
    </row>
    <row r="72" spans="1:50" ht="31.5" x14ac:dyDescent="0.25">
      <c r="A72" s="74">
        <v>17</v>
      </c>
      <c r="B72" s="87" t="s">
        <v>177</v>
      </c>
      <c r="C72" s="16"/>
      <c r="D72" s="33"/>
      <c r="E72" s="33"/>
      <c r="F72" s="16"/>
      <c r="G72" s="16"/>
      <c r="H72" s="16"/>
      <c r="I72" s="16"/>
      <c r="J72" s="33"/>
      <c r="K72" s="31"/>
      <c r="L72" s="31"/>
      <c r="M72" s="31"/>
      <c r="N72" s="31"/>
      <c r="O72" s="31"/>
      <c r="P72" s="31"/>
      <c r="Q72" s="31"/>
      <c r="R72" s="31"/>
      <c r="S72" s="31"/>
      <c r="T72" s="31"/>
      <c r="U72" s="31"/>
      <c r="V72" s="31"/>
      <c r="W72" s="31"/>
      <c r="X72" s="98">
        <v>5000</v>
      </c>
      <c r="Y72" s="31"/>
      <c r="Z72" s="31"/>
      <c r="AA72" s="31"/>
      <c r="AB72" s="31"/>
      <c r="AC72" s="31"/>
      <c r="AD72" s="31"/>
      <c r="AE72" s="31"/>
      <c r="AF72" s="31"/>
      <c r="AG72" s="31"/>
      <c r="AH72" s="31"/>
      <c r="AI72" s="31"/>
      <c r="AJ72" s="31"/>
      <c r="AK72" s="31"/>
      <c r="AL72" s="31"/>
      <c r="AM72" s="31"/>
      <c r="AN72" s="31"/>
      <c r="AO72" s="31"/>
      <c r="AP72" s="31"/>
      <c r="AQ72" s="31"/>
      <c r="AR72" s="31"/>
      <c r="AS72" s="31"/>
      <c r="AT72" s="98">
        <v>5000</v>
      </c>
      <c r="AU72" s="31">
        <f t="shared" si="36"/>
        <v>5000</v>
      </c>
      <c r="AV72" s="74" t="s">
        <v>181</v>
      </c>
      <c r="AW72" s="34">
        <f t="shared" si="38"/>
        <v>1</v>
      </c>
      <c r="AX72" s="16"/>
    </row>
    <row r="73" spans="1:50" ht="47.25" x14ac:dyDescent="0.25">
      <c r="A73" s="74">
        <v>18</v>
      </c>
      <c r="B73" s="87" t="s">
        <v>178</v>
      </c>
      <c r="C73" s="16"/>
      <c r="D73" s="33"/>
      <c r="E73" s="33"/>
      <c r="F73" s="16"/>
      <c r="G73" s="16"/>
      <c r="H73" s="16"/>
      <c r="I73" s="16"/>
      <c r="J73" s="33"/>
      <c r="K73" s="31"/>
      <c r="L73" s="31"/>
      <c r="M73" s="31"/>
      <c r="N73" s="31"/>
      <c r="O73" s="31"/>
      <c r="P73" s="31"/>
      <c r="Q73" s="31"/>
      <c r="R73" s="31"/>
      <c r="S73" s="31"/>
      <c r="T73" s="31"/>
      <c r="U73" s="31"/>
      <c r="V73" s="31"/>
      <c r="W73" s="31"/>
      <c r="X73" s="98">
        <v>3000</v>
      </c>
      <c r="Y73" s="31"/>
      <c r="Z73" s="31"/>
      <c r="AA73" s="31"/>
      <c r="AB73" s="31"/>
      <c r="AC73" s="31"/>
      <c r="AD73" s="31"/>
      <c r="AE73" s="31"/>
      <c r="AF73" s="31"/>
      <c r="AG73" s="31"/>
      <c r="AH73" s="31"/>
      <c r="AI73" s="31"/>
      <c r="AJ73" s="31"/>
      <c r="AK73" s="31"/>
      <c r="AL73" s="31"/>
      <c r="AM73" s="31"/>
      <c r="AN73" s="31"/>
      <c r="AO73" s="31"/>
      <c r="AP73" s="31"/>
      <c r="AQ73" s="31"/>
      <c r="AR73" s="31"/>
      <c r="AS73" s="31"/>
      <c r="AT73" s="98">
        <v>3000</v>
      </c>
      <c r="AU73" s="31">
        <f t="shared" si="36"/>
        <v>3000</v>
      </c>
      <c r="AV73" s="74" t="s">
        <v>182</v>
      </c>
      <c r="AW73" s="34">
        <f t="shared" si="38"/>
        <v>1</v>
      </c>
      <c r="AX73" s="16"/>
    </row>
    <row r="74" spans="1:50" ht="62.25" customHeight="1" x14ac:dyDescent="0.25">
      <c r="A74" s="74">
        <v>19</v>
      </c>
      <c r="B74" s="87" t="s">
        <v>179</v>
      </c>
      <c r="C74" s="16"/>
      <c r="D74" s="33"/>
      <c r="E74" s="33"/>
      <c r="F74" s="16"/>
      <c r="G74" s="16"/>
      <c r="H74" s="16"/>
      <c r="I74" s="16"/>
      <c r="J74" s="33"/>
      <c r="K74" s="31"/>
      <c r="L74" s="31"/>
      <c r="M74" s="31"/>
      <c r="N74" s="31"/>
      <c r="O74" s="31"/>
      <c r="P74" s="31"/>
      <c r="Q74" s="31"/>
      <c r="R74" s="31"/>
      <c r="S74" s="31"/>
      <c r="T74" s="31"/>
      <c r="U74" s="31"/>
      <c r="V74" s="31"/>
      <c r="W74" s="31"/>
      <c r="X74" s="98">
        <v>5000</v>
      </c>
      <c r="Y74" s="31"/>
      <c r="Z74" s="31"/>
      <c r="AA74" s="31"/>
      <c r="AB74" s="31"/>
      <c r="AC74" s="31"/>
      <c r="AD74" s="31"/>
      <c r="AE74" s="31"/>
      <c r="AF74" s="31"/>
      <c r="AG74" s="31"/>
      <c r="AH74" s="31"/>
      <c r="AI74" s="31"/>
      <c r="AJ74" s="31"/>
      <c r="AK74" s="31"/>
      <c r="AL74" s="31"/>
      <c r="AM74" s="31"/>
      <c r="AN74" s="31"/>
      <c r="AO74" s="31"/>
      <c r="AP74" s="31"/>
      <c r="AQ74" s="31"/>
      <c r="AR74" s="31"/>
      <c r="AS74" s="31"/>
      <c r="AT74" s="98">
        <v>5000</v>
      </c>
      <c r="AU74" s="31">
        <f t="shared" si="36"/>
        <v>5000</v>
      </c>
      <c r="AV74" s="74" t="s">
        <v>129</v>
      </c>
      <c r="AW74" s="34">
        <f t="shared" si="38"/>
        <v>1</v>
      </c>
      <c r="AX74" s="16"/>
    </row>
    <row r="75" spans="1:50" ht="55.5" customHeight="1" x14ac:dyDescent="0.25">
      <c r="A75" s="74">
        <v>20</v>
      </c>
      <c r="B75" s="87" t="s">
        <v>165</v>
      </c>
      <c r="C75" s="26"/>
      <c r="D75" s="28"/>
      <c r="E75" s="28"/>
      <c r="F75" s="26"/>
      <c r="G75" s="26"/>
      <c r="H75" s="26"/>
      <c r="I75" s="26"/>
      <c r="J75" s="28"/>
      <c r="K75" s="29"/>
      <c r="L75" s="29"/>
      <c r="M75" s="29"/>
      <c r="N75" s="29"/>
      <c r="O75" s="29"/>
      <c r="P75" s="29"/>
      <c r="Q75" s="29"/>
      <c r="R75" s="29"/>
      <c r="S75" s="29"/>
      <c r="T75" s="29"/>
      <c r="U75" s="29"/>
      <c r="V75" s="29"/>
      <c r="W75" s="29"/>
      <c r="X75" s="98">
        <v>7000</v>
      </c>
      <c r="Y75" s="29"/>
      <c r="Z75" s="29"/>
      <c r="AA75" s="29"/>
      <c r="AB75" s="29"/>
      <c r="AC75" s="29"/>
      <c r="AD75" s="29"/>
      <c r="AE75" s="29"/>
      <c r="AF75" s="29"/>
      <c r="AG75" s="29"/>
      <c r="AH75" s="29"/>
      <c r="AI75" s="29"/>
      <c r="AJ75" s="29"/>
      <c r="AK75" s="29"/>
      <c r="AL75" s="29"/>
      <c r="AM75" s="29"/>
      <c r="AN75" s="29"/>
      <c r="AO75" s="29"/>
      <c r="AP75" s="29"/>
      <c r="AQ75" s="29"/>
      <c r="AR75" s="29"/>
      <c r="AS75" s="29"/>
      <c r="AT75" s="98">
        <v>7000</v>
      </c>
      <c r="AU75" s="31">
        <f t="shared" si="36"/>
        <v>7000</v>
      </c>
      <c r="AV75" s="74" t="s">
        <v>166</v>
      </c>
      <c r="AW75" s="34">
        <f t="shared" si="38"/>
        <v>1</v>
      </c>
      <c r="AX75" s="16"/>
    </row>
    <row r="76" spans="1:50" ht="57.75" customHeight="1" x14ac:dyDescent="0.25">
      <c r="A76" s="74">
        <v>21</v>
      </c>
      <c r="B76" s="87" t="s">
        <v>167</v>
      </c>
      <c r="C76" s="26"/>
      <c r="D76" s="28"/>
      <c r="E76" s="28"/>
      <c r="F76" s="26"/>
      <c r="G76" s="26"/>
      <c r="H76" s="26"/>
      <c r="I76" s="26"/>
      <c r="J76" s="28"/>
      <c r="K76" s="29"/>
      <c r="L76" s="29"/>
      <c r="M76" s="29"/>
      <c r="N76" s="29"/>
      <c r="O76" s="29"/>
      <c r="P76" s="29"/>
      <c r="Q76" s="29"/>
      <c r="R76" s="29"/>
      <c r="S76" s="29"/>
      <c r="T76" s="29"/>
      <c r="U76" s="29"/>
      <c r="V76" s="29"/>
      <c r="W76" s="29"/>
      <c r="X76" s="98">
        <v>7000</v>
      </c>
      <c r="Y76" s="29"/>
      <c r="Z76" s="29"/>
      <c r="AA76" s="29"/>
      <c r="AB76" s="29"/>
      <c r="AC76" s="29"/>
      <c r="AD76" s="29"/>
      <c r="AE76" s="29"/>
      <c r="AF76" s="29"/>
      <c r="AG76" s="29"/>
      <c r="AH76" s="29"/>
      <c r="AI76" s="29"/>
      <c r="AJ76" s="29"/>
      <c r="AK76" s="29"/>
      <c r="AL76" s="29"/>
      <c r="AM76" s="29"/>
      <c r="AN76" s="29"/>
      <c r="AO76" s="29"/>
      <c r="AP76" s="29"/>
      <c r="AQ76" s="29"/>
      <c r="AR76" s="29"/>
      <c r="AS76" s="29"/>
      <c r="AT76" s="98">
        <v>7000</v>
      </c>
      <c r="AU76" s="31">
        <f t="shared" si="36"/>
        <v>7000</v>
      </c>
      <c r="AV76" s="74" t="s">
        <v>61</v>
      </c>
      <c r="AW76" s="34">
        <f t="shared" si="38"/>
        <v>1</v>
      </c>
      <c r="AX76" s="16"/>
    </row>
    <row r="77" spans="1:50" ht="76.5" customHeight="1" x14ac:dyDescent="0.25">
      <c r="A77" s="74">
        <v>22</v>
      </c>
      <c r="B77" s="87" t="s">
        <v>180</v>
      </c>
      <c r="C77" s="26"/>
      <c r="D77" s="28"/>
      <c r="E77" s="28"/>
      <c r="F77" s="26"/>
      <c r="G77" s="26"/>
      <c r="H77" s="26"/>
      <c r="I77" s="26"/>
      <c r="J77" s="28"/>
      <c r="K77" s="29"/>
      <c r="L77" s="29"/>
      <c r="M77" s="29"/>
      <c r="N77" s="29"/>
      <c r="O77" s="29"/>
      <c r="P77" s="29"/>
      <c r="Q77" s="29"/>
      <c r="R77" s="29"/>
      <c r="S77" s="29"/>
      <c r="T77" s="29"/>
      <c r="U77" s="29"/>
      <c r="V77" s="29"/>
      <c r="W77" s="29"/>
      <c r="X77" s="98">
        <v>500</v>
      </c>
      <c r="Y77" s="29"/>
      <c r="Z77" s="29"/>
      <c r="AA77" s="29"/>
      <c r="AB77" s="29"/>
      <c r="AC77" s="29"/>
      <c r="AD77" s="29"/>
      <c r="AE77" s="29"/>
      <c r="AF77" s="29"/>
      <c r="AG77" s="29"/>
      <c r="AH77" s="29"/>
      <c r="AI77" s="29"/>
      <c r="AJ77" s="29"/>
      <c r="AK77" s="29"/>
      <c r="AL77" s="29"/>
      <c r="AM77" s="29"/>
      <c r="AN77" s="29"/>
      <c r="AO77" s="29"/>
      <c r="AP77" s="29"/>
      <c r="AQ77" s="29"/>
      <c r="AR77" s="29"/>
      <c r="AS77" s="29"/>
      <c r="AT77" s="98">
        <v>500</v>
      </c>
      <c r="AU77" s="31">
        <f t="shared" si="36"/>
        <v>500</v>
      </c>
      <c r="AV77" s="74" t="s">
        <v>61</v>
      </c>
      <c r="AW77" s="34">
        <f t="shared" si="38"/>
        <v>1</v>
      </c>
      <c r="AX77" s="16"/>
    </row>
    <row r="78" spans="1:50" ht="130.5" customHeight="1" x14ac:dyDescent="0.25">
      <c r="A78" s="74">
        <v>23</v>
      </c>
      <c r="B78" s="87" t="s">
        <v>168</v>
      </c>
      <c r="C78" s="16"/>
      <c r="D78" s="33"/>
      <c r="E78" s="33"/>
      <c r="F78" s="16"/>
      <c r="G78" s="16"/>
      <c r="H78" s="16"/>
      <c r="I78" s="16"/>
      <c r="J78" s="33"/>
      <c r="K78" s="33"/>
      <c r="L78" s="16"/>
      <c r="M78" s="33"/>
      <c r="N78" s="33"/>
      <c r="O78" s="33"/>
      <c r="P78" s="33"/>
      <c r="Q78" s="33"/>
      <c r="R78" s="33"/>
      <c r="S78" s="33"/>
      <c r="T78" s="33"/>
      <c r="U78" s="33"/>
      <c r="V78" s="33"/>
      <c r="W78" s="33"/>
      <c r="X78" s="98">
        <v>6000</v>
      </c>
      <c r="Y78" s="33"/>
      <c r="Z78" s="33"/>
      <c r="AA78" s="33"/>
      <c r="AB78" s="33"/>
      <c r="AC78" s="33"/>
      <c r="AD78" s="33"/>
      <c r="AE78" s="33"/>
      <c r="AF78" s="33"/>
      <c r="AG78" s="33"/>
      <c r="AH78" s="33"/>
      <c r="AI78" s="33"/>
      <c r="AJ78" s="33"/>
      <c r="AK78" s="33"/>
      <c r="AL78" s="33"/>
      <c r="AM78" s="33"/>
      <c r="AN78" s="33"/>
      <c r="AO78" s="33"/>
      <c r="AP78" s="33"/>
      <c r="AQ78" s="33"/>
      <c r="AR78" s="33"/>
      <c r="AS78" s="33"/>
      <c r="AT78" s="98">
        <v>6000</v>
      </c>
      <c r="AU78" s="31">
        <f t="shared" si="36"/>
        <v>6000</v>
      </c>
      <c r="AV78" s="74"/>
      <c r="AW78" s="34"/>
      <c r="AX78" s="16"/>
    </row>
    <row r="79" spans="1:50" ht="31.5" x14ac:dyDescent="0.25">
      <c r="A79" s="16"/>
      <c r="B79" s="87" t="s">
        <v>169</v>
      </c>
      <c r="C79" s="16"/>
      <c r="D79" s="33"/>
      <c r="E79" s="33"/>
      <c r="F79" s="16"/>
      <c r="G79" s="16"/>
      <c r="H79" s="16"/>
      <c r="I79" s="16"/>
      <c r="J79" s="33"/>
      <c r="K79" s="33"/>
      <c r="L79" s="16"/>
      <c r="M79" s="33"/>
      <c r="N79" s="33"/>
      <c r="O79" s="33"/>
      <c r="P79" s="33"/>
      <c r="Q79" s="33"/>
      <c r="R79" s="33"/>
      <c r="S79" s="33"/>
      <c r="T79" s="33"/>
      <c r="U79" s="33"/>
      <c r="V79" s="33"/>
      <c r="W79" s="33"/>
      <c r="X79" s="98">
        <v>2000</v>
      </c>
      <c r="Y79" s="33"/>
      <c r="Z79" s="33"/>
      <c r="AA79" s="33"/>
      <c r="AB79" s="33"/>
      <c r="AC79" s="33"/>
      <c r="AD79" s="33"/>
      <c r="AE79" s="33"/>
      <c r="AF79" s="33"/>
      <c r="AG79" s="33"/>
      <c r="AH79" s="33"/>
      <c r="AI79" s="33"/>
      <c r="AJ79" s="33"/>
      <c r="AK79" s="33"/>
      <c r="AL79" s="33"/>
      <c r="AM79" s="33"/>
      <c r="AN79" s="33"/>
      <c r="AO79" s="33"/>
      <c r="AP79" s="33"/>
      <c r="AQ79" s="33"/>
      <c r="AR79" s="33"/>
      <c r="AS79" s="33"/>
      <c r="AT79" s="98">
        <v>2000</v>
      </c>
      <c r="AU79" s="31">
        <f t="shared" si="36"/>
        <v>2000</v>
      </c>
      <c r="AV79" s="74" t="s">
        <v>128</v>
      </c>
      <c r="AW79" s="34">
        <f t="shared" si="38"/>
        <v>1</v>
      </c>
      <c r="AX79" s="16"/>
    </row>
    <row r="80" spans="1:50" ht="31.5" x14ac:dyDescent="0.25">
      <c r="A80" s="16"/>
      <c r="B80" s="87" t="s">
        <v>170</v>
      </c>
      <c r="C80" s="16"/>
      <c r="D80" s="33"/>
      <c r="E80" s="33"/>
      <c r="F80" s="16"/>
      <c r="G80" s="16"/>
      <c r="H80" s="16"/>
      <c r="I80" s="16"/>
      <c r="J80" s="33"/>
      <c r="K80" s="33"/>
      <c r="L80" s="16"/>
      <c r="M80" s="33"/>
      <c r="N80" s="33"/>
      <c r="O80" s="33"/>
      <c r="P80" s="33"/>
      <c r="Q80" s="33"/>
      <c r="R80" s="33"/>
      <c r="S80" s="33"/>
      <c r="T80" s="33"/>
      <c r="U80" s="33"/>
      <c r="V80" s="33"/>
      <c r="W80" s="33"/>
      <c r="X80" s="98">
        <v>2000</v>
      </c>
      <c r="Y80" s="33"/>
      <c r="Z80" s="33"/>
      <c r="AA80" s="33"/>
      <c r="AB80" s="33"/>
      <c r="AC80" s="33"/>
      <c r="AD80" s="33"/>
      <c r="AE80" s="33"/>
      <c r="AF80" s="33"/>
      <c r="AG80" s="33"/>
      <c r="AH80" s="33"/>
      <c r="AI80" s="33"/>
      <c r="AJ80" s="33"/>
      <c r="AK80" s="33"/>
      <c r="AL80" s="33"/>
      <c r="AM80" s="33"/>
      <c r="AN80" s="33"/>
      <c r="AO80" s="33"/>
      <c r="AP80" s="33"/>
      <c r="AQ80" s="33"/>
      <c r="AR80" s="33"/>
      <c r="AS80" s="33"/>
      <c r="AT80" s="98">
        <v>2000</v>
      </c>
      <c r="AU80" s="31">
        <f t="shared" si="36"/>
        <v>2000</v>
      </c>
      <c r="AV80" s="74" t="s">
        <v>129</v>
      </c>
      <c r="AW80" s="34">
        <f t="shared" si="38"/>
        <v>1</v>
      </c>
      <c r="AX80" s="16"/>
    </row>
    <row r="81" spans="1:50" ht="31.5" x14ac:dyDescent="0.25">
      <c r="A81" s="16"/>
      <c r="B81" s="87" t="s">
        <v>171</v>
      </c>
      <c r="C81" s="16"/>
      <c r="D81" s="33"/>
      <c r="E81" s="33"/>
      <c r="F81" s="16"/>
      <c r="G81" s="16"/>
      <c r="H81" s="16"/>
      <c r="I81" s="16"/>
      <c r="J81" s="33"/>
      <c r="K81" s="33"/>
      <c r="L81" s="16"/>
      <c r="M81" s="33"/>
      <c r="N81" s="33"/>
      <c r="O81" s="33"/>
      <c r="P81" s="33"/>
      <c r="Q81" s="33"/>
      <c r="R81" s="33"/>
      <c r="S81" s="33"/>
      <c r="T81" s="33"/>
      <c r="U81" s="33"/>
      <c r="V81" s="33"/>
      <c r="W81" s="33"/>
      <c r="X81" s="98">
        <v>2000</v>
      </c>
      <c r="Y81" s="33"/>
      <c r="Z81" s="33"/>
      <c r="AA81" s="33"/>
      <c r="AB81" s="33"/>
      <c r="AC81" s="33"/>
      <c r="AD81" s="33"/>
      <c r="AE81" s="33"/>
      <c r="AF81" s="33"/>
      <c r="AG81" s="33"/>
      <c r="AH81" s="33"/>
      <c r="AI81" s="33"/>
      <c r="AJ81" s="33"/>
      <c r="AK81" s="33"/>
      <c r="AL81" s="33"/>
      <c r="AM81" s="33"/>
      <c r="AN81" s="33"/>
      <c r="AO81" s="33"/>
      <c r="AP81" s="33"/>
      <c r="AQ81" s="33"/>
      <c r="AR81" s="33"/>
      <c r="AS81" s="33"/>
      <c r="AT81" s="98">
        <v>2000</v>
      </c>
      <c r="AU81" s="31">
        <f t="shared" si="36"/>
        <v>2000</v>
      </c>
      <c r="AV81" s="74" t="s">
        <v>163</v>
      </c>
      <c r="AW81" s="34">
        <f t="shared" si="38"/>
        <v>1</v>
      </c>
      <c r="AX81" s="16"/>
    </row>
    <row r="82" spans="1:50" s="27" customFormat="1" x14ac:dyDescent="0.25">
      <c r="A82" s="23" t="s">
        <v>142</v>
      </c>
      <c r="B82" s="24" t="s">
        <v>130</v>
      </c>
      <c r="C82" s="23"/>
      <c r="D82" s="24"/>
      <c r="E82" s="24"/>
      <c r="F82" s="23"/>
      <c r="G82" s="23"/>
      <c r="H82" s="23"/>
      <c r="I82" s="23"/>
      <c r="J82" s="24"/>
      <c r="K82" s="24"/>
      <c r="L82" s="23"/>
      <c r="M82" s="24"/>
      <c r="N82" s="24"/>
      <c r="O82" s="24"/>
      <c r="P82" s="24"/>
      <c r="Q82" s="24"/>
      <c r="R82" s="24"/>
      <c r="S82" s="24"/>
      <c r="T82" s="24"/>
      <c r="U82" s="24"/>
      <c r="V82" s="24"/>
      <c r="W82" s="24"/>
      <c r="X82" s="24"/>
      <c r="Y82" s="24"/>
      <c r="Z82" s="24"/>
      <c r="AA82" s="24"/>
      <c r="AB82" s="24"/>
      <c r="AC82" s="24"/>
      <c r="AD82" s="24"/>
      <c r="AE82" s="24"/>
      <c r="AF82" s="24"/>
      <c r="AG82" s="24"/>
      <c r="AH82" s="24"/>
      <c r="AI82" s="24"/>
      <c r="AJ82" s="24"/>
      <c r="AK82" s="24"/>
      <c r="AL82" s="24"/>
      <c r="AM82" s="24"/>
      <c r="AN82" s="24"/>
      <c r="AO82" s="24"/>
      <c r="AP82" s="24"/>
      <c r="AQ82" s="24"/>
      <c r="AR82" s="24"/>
      <c r="AS82" s="24"/>
      <c r="AT82" s="25">
        <v>71307</v>
      </c>
      <c r="AU82" s="25">
        <f t="shared" si="36"/>
        <v>71307</v>
      </c>
      <c r="AV82" s="23"/>
      <c r="AW82" s="24"/>
      <c r="AX82" s="23"/>
    </row>
  </sheetData>
  <mergeCells count="28">
    <mergeCell ref="A1:AX1"/>
    <mergeCell ref="AS5:AT7"/>
    <mergeCell ref="AU5:AU8"/>
    <mergeCell ref="AV5:AV8"/>
    <mergeCell ref="AW5:AW8"/>
    <mergeCell ref="AX5:AX8"/>
    <mergeCell ref="AP5:AP8"/>
    <mergeCell ref="G7:G8"/>
    <mergeCell ref="H7:H8"/>
    <mergeCell ref="I7:I8"/>
    <mergeCell ref="J7:K7"/>
    <mergeCell ref="AN7:AN8"/>
    <mergeCell ref="AQ5:AQ8"/>
    <mergeCell ref="AR5:AR8"/>
    <mergeCell ref="A2:AX2"/>
    <mergeCell ref="A3:AX3"/>
    <mergeCell ref="AW4:AX4"/>
    <mergeCell ref="A5:A8"/>
    <mergeCell ref="B5:B8"/>
    <mergeCell ref="C5:C8"/>
    <mergeCell ref="D5:D8"/>
    <mergeCell ref="E5:E8"/>
    <mergeCell ref="F5:F8"/>
    <mergeCell ref="G5:H6"/>
    <mergeCell ref="AO7:AO8"/>
    <mergeCell ref="I5:K6"/>
    <mergeCell ref="X5:X8"/>
    <mergeCell ref="AN5:AO6"/>
  </mergeCells>
  <pageMargins left="0.49" right="0.19" top="0.49" bottom="0.45" header="0.3" footer="0.3"/>
  <pageSetup paperSize="9" scale="55" fitToHeight="0" orientation="landscape" verticalDpi="0"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Document" ma:contentTypeID="0x010100A8040F126D0B4B4DB83E10593CC9657E" ma:contentTypeVersion="2" ma:contentTypeDescription="Create a new document." ma:contentTypeScope="" ma:versionID="bc865b4f45415bd6d9edb59b6d820544">
  <xsd:schema xmlns:xsd="http://www.w3.org/2001/XMLSchema" xmlns:xs="http://www.w3.org/2001/XMLSchema" xmlns:p="http://schemas.microsoft.com/office/2006/metadata/properties" xmlns:ns2="24e12227-0b0d-4b23-9586-977e009500b0" xmlns:ns3="ae4e42cd-c673-4541-a17d-d353a4125f5e" targetNamespace="http://schemas.microsoft.com/office/2006/metadata/properties" ma:root="true" ma:fieldsID="0acf8286736a2877a680aa0849ebe948" ns2:_="" ns3:_="">
    <xsd:import namespace="24e12227-0b0d-4b23-9586-977e009500b0"/>
    <xsd:import namespace="ae4e42cd-c673-4541-a17d-d353a4125f5e"/>
    <xsd:element name="properties">
      <xsd:complexType>
        <xsd:sequence>
          <xsd:element name="documentManagement">
            <xsd:complexType>
              <xsd:all>
                <xsd:element ref="ns2:MaTinBai" minOccurs="0"/>
                <xsd:element ref="ns2:KieuTepTin"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4e12227-0b0d-4b23-9586-977e009500b0" elementFormDefault="qualified">
    <xsd:import namespace="http://schemas.microsoft.com/office/2006/documentManagement/types"/>
    <xsd:import namespace="http://schemas.microsoft.com/office/infopath/2007/PartnerControls"/>
    <xsd:element name="MaTinBai" ma:index="8" nillable="true" ma:displayName="MaTinBai" ma:internalName="MaTinBai">
      <xsd:simpleType>
        <xsd:restriction base="dms:Text">
          <xsd:maxLength value="255"/>
        </xsd:restriction>
      </xsd:simpleType>
    </xsd:element>
    <xsd:element name="KieuTepTin" ma:index="9" nillable="true" ma:displayName="KieuTepTin" ma:default="Tài liệu đính kèm" ma:format="Dropdown" ma:internalName="KieuTepTin">
      <xsd:simpleType>
        <xsd:restriction base="dms:Choice">
          <xsd:enumeration value="Tài liệu đính kèm"/>
          <xsd:enumeration value="Tài liệu"/>
          <xsd:enumeration value="Khác"/>
        </xsd:restriction>
      </xsd:simpleType>
    </xsd:element>
  </xsd:schema>
  <xsd:schema xmlns:xsd="http://www.w3.org/2001/XMLSchema" xmlns:xs="http://www.w3.org/2001/XMLSchema" xmlns:dms="http://schemas.microsoft.com/office/2006/documentManagement/types" xmlns:pc="http://schemas.microsoft.com/office/infopath/2007/PartnerControls" targetNamespace="ae4e42cd-c673-4541-a17d-d353a4125f5e" elementFormDefault="qualified">
    <xsd:import namespace="http://schemas.microsoft.com/office/2006/documentManagement/types"/>
    <xsd:import namespace="http://schemas.microsoft.com/office/infopath/2007/PartnerControls"/>
    <xsd:element name="_dlc_DocId" ma:index="10" nillable="true" ma:displayName="Document ID Value" ma:description="The value of the document ID assigned to this item." ma:internalName="_dlc_DocId" ma:readOnly="true">
      <xsd:simpleType>
        <xsd:restriction base="dms:Text"/>
      </xsd:simpleType>
    </xsd:element>
    <xsd:element name="_dlc_DocIdUrl" ma:index="11"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2"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KieuTepTin xmlns="24e12227-0b0d-4b23-9586-977e009500b0">Tài liệu đính kèm</KieuTepTin>
    <_dlc_DocId xmlns="ae4e42cd-c673-4541-a17d-d353a4125f5e">DDYPFUVZ5X6F-6-6625</_dlc_DocId>
    <_dlc_DocIdUrl xmlns="ae4e42cd-c673-4541-a17d-d353a4125f5e">
      <Url>https://dbdc.backan.gov.vn/_layouts/15/DocIdRedir.aspx?ID=DDYPFUVZ5X6F-6-6625</Url>
      <Description>DDYPFUVZ5X6F-6-6625</Description>
    </_dlc_DocIdUrl>
    <MaTinBai xmlns="24e12227-0b0d-4b23-9586-977e009500b0">575e56fb88e0dc4d</MaTinBai>
  </documentManagement>
</p:properties>
</file>

<file path=customXml/itemProps1.xml><?xml version="1.0" encoding="utf-8"?>
<ds:datastoreItem xmlns:ds="http://schemas.openxmlformats.org/officeDocument/2006/customXml" ds:itemID="{B03E468E-3987-4F94-BD01-1D791E04DD57}"/>
</file>

<file path=customXml/itemProps2.xml><?xml version="1.0" encoding="utf-8"?>
<ds:datastoreItem xmlns:ds="http://schemas.openxmlformats.org/officeDocument/2006/customXml" ds:itemID="{B857EB07-512A-49AF-8C0B-66604D1D4236}"/>
</file>

<file path=customXml/itemProps3.xml><?xml version="1.0" encoding="utf-8"?>
<ds:datastoreItem xmlns:ds="http://schemas.openxmlformats.org/officeDocument/2006/customXml" ds:itemID="{786A6912-7A2A-4E9B-BE5F-DD3EA7D4C748}"/>
</file>

<file path=customXml/itemProps4.xml><?xml version="1.0" encoding="utf-8"?>
<ds:datastoreItem xmlns:ds="http://schemas.openxmlformats.org/officeDocument/2006/customXml" ds:itemID="{0E1954BF-B63C-40CD-B54E-7741E6B946E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Biểu 1</vt:lpstr>
      <vt:lpstr>biểu 2</vt:lpstr>
      <vt:lpstr>'biểu 2'!Print_Titles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2024-03-15T13:54:39Z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0x010100A8040F126D0B4B4DB83E10593CC9657E</vt:lpwstr>
  </property>
  <property fmtid="{D5CDD505-2E9C-101B-9397-08002B2CF9AE}" pid="3" name="_dlc_DocIdItemGuid">
    <vt:lpwstr>b3b51df0-4a62-4ec9-abea-af4dd3383a8d</vt:lpwstr>
  </property>
</Properties>
</file>