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8832" activeTab="1"/>
  </bookViews>
  <sheets>
    <sheet name="Biểu 1" sheetId="24" r:id="rId1"/>
    <sheet name="biểu 2" sheetId="25" r:id="rId2"/>
  </sheets>
  <definedNames>
    <definedName name="_xlnm.Print_Area" localSheetId="1">'biểu 2'!$A:$P</definedName>
    <definedName name="_xlnm.Print_Titles" localSheetId="0">'Biểu 1'!$5:$8</definedName>
    <definedName name="_xlnm.Print_Titles" localSheetId="1">'biểu 2'!$5:$7</definedName>
  </definedNames>
  <calcPr calcId="152511"/>
</workbook>
</file>

<file path=xl/calcChain.xml><?xml version="1.0" encoding="utf-8"?>
<calcChain xmlns="http://schemas.openxmlformats.org/spreadsheetml/2006/main">
  <c r="A3" i="25" l="1"/>
  <c r="N18" i="25" l="1"/>
  <c r="N17" i="25"/>
  <c r="N15" i="25"/>
  <c r="N14" i="25"/>
  <c r="M52" i="25" l="1"/>
  <c r="M51" i="25"/>
  <c r="M48" i="25"/>
  <c r="M47" i="25"/>
  <c r="M45" i="25"/>
  <c r="M44" i="25"/>
  <c r="M42" i="25"/>
  <c r="M41" i="25"/>
  <c r="M40" i="25"/>
  <c r="M39" i="25"/>
  <c r="M38" i="25"/>
  <c r="M37" i="25"/>
  <c r="M36" i="25"/>
  <c r="M32" i="25"/>
  <c r="M31" i="25"/>
  <c r="M29" i="25"/>
  <c r="M25" i="25"/>
  <c r="M24" i="25"/>
  <c r="M23" i="25"/>
  <c r="M22" i="25"/>
  <c r="M21" i="25"/>
  <c r="M20" i="25"/>
  <c r="M18" i="25"/>
  <c r="M17" i="25"/>
  <c r="M15" i="25"/>
  <c r="M14" i="25"/>
  <c r="M12" i="25"/>
  <c r="N31" i="25"/>
  <c r="M13" i="24"/>
  <c r="M14" i="24"/>
  <c r="M15" i="24"/>
  <c r="M17" i="24"/>
  <c r="M18" i="24"/>
  <c r="M22" i="24"/>
  <c r="M24" i="24"/>
  <c r="M25" i="24"/>
  <c r="M29" i="24"/>
  <c r="M31" i="24"/>
  <c r="M32" i="24"/>
  <c r="M36" i="24"/>
  <c r="M38" i="24"/>
  <c r="M39" i="24"/>
  <c r="M40" i="24"/>
  <c r="M41" i="24"/>
  <c r="M42" i="24"/>
  <c r="M44" i="24"/>
  <c r="M45" i="24"/>
  <c r="M51" i="24"/>
  <c r="M52" i="24"/>
  <c r="D15" i="25"/>
  <c r="D52" i="25"/>
  <c r="C52" i="25" s="1"/>
  <c r="D51" i="25"/>
  <c r="C51" i="25" s="1"/>
  <c r="O50" i="25"/>
  <c r="N50" i="25"/>
  <c r="M50" i="25" s="1"/>
  <c r="L50" i="25"/>
  <c r="K50" i="25"/>
  <c r="J50" i="25"/>
  <c r="I50" i="25"/>
  <c r="H50" i="25"/>
  <c r="G50" i="25"/>
  <c r="F50" i="25"/>
  <c r="E50" i="25"/>
  <c r="O48" i="25"/>
  <c r="L48" i="25"/>
  <c r="K48" i="25"/>
  <c r="J48" i="25"/>
  <c r="J46" i="25" s="1"/>
  <c r="I48" i="25"/>
  <c r="H48" i="25"/>
  <c r="G48" i="25"/>
  <c r="F48" i="25"/>
  <c r="F46" i="25" s="1"/>
  <c r="E48" i="25"/>
  <c r="O47" i="25"/>
  <c r="L47" i="25"/>
  <c r="K47" i="25"/>
  <c r="J47" i="25"/>
  <c r="I47" i="25"/>
  <c r="H47" i="25"/>
  <c r="G47" i="25"/>
  <c r="F47" i="25"/>
  <c r="E47" i="25"/>
  <c r="O46" i="25"/>
  <c r="N46" i="25"/>
  <c r="M46" i="25" s="1"/>
  <c r="C45" i="25"/>
  <c r="C44" i="25"/>
  <c r="O43" i="25"/>
  <c r="N43" i="25"/>
  <c r="M43" i="25" s="1"/>
  <c r="L43" i="25"/>
  <c r="K43" i="25"/>
  <c r="J43" i="25"/>
  <c r="I43" i="25"/>
  <c r="H43" i="25"/>
  <c r="G43" i="25"/>
  <c r="F43" i="25"/>
  <c r="E43" i="25"/>
  <c r="D43" i="25"/>
  <c r="C42" i="25"/>
  <c r="D41" i="25"/>
  <c r="C41" i="25"/>
  <c r="O40" i="25"/>
  <c r="N40" i="25"/>
  <c r="L40" i="25"/>
  <c r="K40" i="25"/>
  <c r="J40" i="25"/>
  <c r="I40" i="25"/>
  <c r="H40" i="25"/>
  <c r="G40" i="25"/>
  <c r="F40" i="25"/>
  <c r="E40" i="25"/>
  <c r="D40" i="25"/>
  <c r="C39" i="25"/>
  <c r="C38" i="25"/>
  <c r="N37" i="25"/>
  <c r="L37" i="25"/>
  <c r="K37" i="25"/>
  <c r="J37" i="25"/>
  <c r="I37" i="25"/>
  <c r="H37" i="25"/>
  <c r="G37" i="25"/>
  <c r="F37" i="25"/>
  <c r="E37" i="25"/>
  <c r="D37" i="25"/>
  <c r="N35" i="25"/>
  <c r="M35" i="25" s="1"/>
  <c r="L35" i="25"/>
  <c r="K35" i="25"/>
  <c r="J35" i="25"/>
  <c r="I35" i="25"/>
  <c r="H35" i="25"/>
  <c r="G35" i="25"/>
  <c r="F35" i="25"/>
  <c r="E35" i="25"/>
  <c r="D35" i="25"/>
  <c r="C35" i="25" s="1"/>
  <c r="O34" i="25"/>
  <c r="O33" i="25" s="1"/>
  <c r="N34" i="25"/>
  <c r="C34" i="25" s="1"/>
  <c r="L34" i="25"/>
  <c r="L33" i="25" s="1"/>
  <c r="K34" i="25"/>
  <c r="K33" i="25" s="1"/>
  <c r="J34" i="25"/>
  <c r="I34" i="25"/>
  <c r="H34" i="25"/>
  <c r="H33" i="25" s="1"/>
  <c r="G34" i="25"/>
  <c r="G33" i="25" s="1"/>
  <c r="F34" i="25"/>
  <c r="F33" i="25" s="1"/>
  <c r="E34" i="25"/>
  <c r="E33" i="25" s="1"/>
  <c r="D34" i="25"/>
  <c r="J33" i="25"/>
  <c r="I33" i="25"/>
  <c r="D33" i="25"/>
  <c r="D32" i="25"/>
  <c r="C32" i="25" s="1"/>
  <c r="D31" i="25"/>
  <c r="O30" i="25"/>
  <c r="L30" i="25"/>
  <c r="K30" i="25"/>
  <c r="J30" i="25"/>
  <c r="I30" i="25"/>
  <c r="H30" i="25"/>
  <c r="G30" i="25"/>
  <c r="F30" i="25"/>
  <c r="E30" i="25"/>
  <c r="N28" i="25"/>
  <c r="M28" i="25" s="1"/>
  <c r="L28" i="25"/>
  <c r="K28" i="25"/>
  <c r="J28" i="25"/>
  <c r="I28" i="25"/>
  <c r="H28" i="25"/>
  <c r="G28" i="25"/>
  <c r="F28" i="25"/>
  <c r="E28" i="25"/>
  <c r="N27" i="25"/>
  <c r="M27" i="25" s="1"/>
  <c r="L27" i="25"/>
  <c r="K27" i="25"/>
  <c r="J27" i="25"/>
  <c r="I27" i="25"/>
  <c r="I10" i="25" s="1"/>
  <c r="H27" i="25"/>
  <c r="H26" i="25" s="1"/>
  <c r="G27" i="25"/>
  <c r="F27" i="25"/>
  <c r="F10" i="25" s="1"/>
  <c r="E27" i="25"/>
  <c r="E26" i="25" s="1"/>
  <c r="O26" i="25"/>
  <c r="D25" i="25"/>
  <c r="C25" i="25"/>
  <c r="D24" i="25"/>
  <c r="C24" i="25" s="1"/>
  <c r="N23" i="25"/>
  <c r="L23" i="25"/>
  <c r="K23" i="25"/>
  <c r="J23" i="25"/>
  <c r="I23" i="25"/>
  <c r="H23" i="25"/>
  <c r="G23" i="25"/>
  <c r="F23" i="25"/>
  <c r="E23" i="25"/>
  <c r="D23" i="25"/>
  <c r="D21" i="25"/>
  <c r="D19" i="25" s="1"/>
  <c r="D20" i="25"/>
  <c r="C20" i="25"/>
  <c r="O19" i="25"/>
  <c r="M19" i="25" s="1"/>
  <c r="N19" i="25"/>
  <c r="L19" i="25"/>
  <c r="K19" i="25"/>
  <c r="J19" i="25"/>
  <c r="I19" i="25"/>
  <c r="H19" i="25"/>
  <c r="G19" i="25"/>
  <c r="F19" i="25"/>
  <c r="E19" i="25"/>
  <c r="D18" i="25"/>
  <c r="D17" i="25"/>
  <c r="C17" i="25"/>
  <c r="O16" i="25"/>
  <c r="N16" i="25"/>
  <c r="L16" i="25"/>
  <c r="K16" i="25"/>
  <c r="J16" i="25"/>
  <c r="I16" i="25"/>
  <c r="H16" i="25"/>
  <c r="G16" i="25"/>
  <c r="F16" i="25"/>
  <c r="E16" i="25"/>
  <c r="D14" i="25"/>
  <c r="C14" i="25" s="1"/>
  <c r="O13" i="25"/>
  <c r="N13" i="25"/>
  <c r="L13" i="25"/>
  <c r="K13" i="25"/>
  <c r="J13" i="25"/>
  <c r="I13" i="25"/>
  <c r="H13" i="25"/>
  <c r="G13" i="25"/>
  <c r="F13" i="25"/>
  <c r="E13" i="25"/>
  <c r="O11" i="25"/>
  <c r="J10" i="25"/>
  <c r="H10" i="25"/>
  <c r="N46" i="24"/>
  <c r="E50" i="24"/>
  <c r="F50" i="24"/>
  <c r="G50" i="24"/>
  <c r="H50" i="24"/>
  <c r="I50" i="24"/>
  <c r="J50" i="24"/>
  <c r="K50" i="24"/>
  <c r="L50" i="24"/>
  <c r="N50" i="24"/>
  <c r="M50" i="24" s="1"/>
  <c r="O50" i="24"/>
  <c r="D43" i="24"/>
  <c r="E43" i="24"/>
  <c r="F43" i="24"/>
  <c r="G43" i="24"/>
  <c r="H43" i="24"/>
  <c r="I43" i="24"/>
  <c r="J43" i="24"/>
  <c r="K43" i="24"/>
  <c r="L43" i="24"/>
  <c r="N43" i="24"/>
  <c r="O43" i="24"/>
  <c r="M43" i="24" s="1"/>
  <c r="C44" i="24"/>
  <c r="C45" i="24"/>
  <c r="E40" i="24"/>
  <c r="F40" i="24"/>
  <c r="G40" i="24"/>
  <c r="H40" i="24"/>
  <c r="I40" i="24"/>
  <c r="J40" i="24"/>
  <c r="K40" i="24"/>
  <c r="L40" i="24"/>
  <c r="N40" i="24"/>
  <c r="O40" i="24"/>
  <c r="C42" i="24"/>
  <c r="D37" i="24"/>
  <c r="E37" i="24"/>
  <c r="F37" i="24"/>
  <c r="G37" i="24"/>
  <c r="H37" i="24"/>
  <c r="I37" i="24"/>
  <c r="J37" i="24"/>
  <c r="K37" i="24"/>
  <c r="L37" i="24"/>
  <c r="N37" i="24"/>
  <c r="M37" i="24" s="1"/>
  <c r="O26" i="24"/>
  <c r="E30" i="24"/>
  <c r="F30" i="24"/>
  <c r="G30" i="24"/>
  <c r="H30" i="24"/>
  <c r="I30" i="24"/>
  <c r="J30" i="24"/>
  <c r="K30" i="24"/>
  <c r="L30" i="24"/>
  <c r="N30" i="24"/>
  <c r="M30" i="24" s="1"/>
  <c r="O30" i="24"/>
  <c r="E23" i="24"/>
  <c r="F23" i="24"/>
  <c r="G23" i="24"/>
  <c r="H23" i="24"/>
  <c r="I23" i="24"/>
  <c r="J23" i="24"/>
  <c r="K23" i="24"/>
  <c r="L23" i="24"/>
  <c r="N23" i="24"/>
  <c r="M23" i="24" s="1"/>
  <c r="O19" i="24"/>
  <c r="L19" i="24"/>
  <c r="K19" i="24"/>
  <c r="J19" i="24"/>
  <c r="I19" i="24"/>
  <c r="H19" i="24"/>
  <c r="G19" i="24"/>
  <c r="F19" i="24"/>
  <c r="E19" i="24"/>
  <c r="O16" i="24"/>
  <c r="M16" i="24" s="1"/>
  <c r="N16" i="24"/>
  <c r="L16" i="24"/>
  <c r="K16" i="24"/>
  <c r="J16" i="24"/>
  <c r="I16" i="24"/>
  <c r="H16" i="24"/>
  <c r="G16" i="24"/>
  <c r="F16" i="24"/>
  <c r="E16" i="24"/>
  <c r="E13" i="24"/>
  <c r="F13" i="24"/>
  <c r="G13" i="24"/>
  <c r="H13" i="24"/>
  <c r="I13" i="24"/>
  <c r="J13" i="24"/>
  <c r="K13" i="24"/>
  <c r="L13" i="24"/>
  <c r="N13" i="24"/>
  <c r="O13" i="24"/>
  <c r="M16" i="25" l="1"/>
  <c r="D16" i="25"/>
  <c r="F11" i="25"/>
  <c r="C40" i="25"/>
  <c r="E46" i="25"/>
  <c r="O10" i="25"/>
  <c r="M34" i="25"/>
  <c r="M13" i="25"/>
  <c r="C21" i="25"/>
  <c r="C19" i="25" s="1"/>
  <c r="C23" i="25"/>
  <c r="L26" i="25"/>
  <c r="D30" i="25"/>
  <c r="L11" i="25"/>
  <c r="C37" i="25"/>
  <c r="I46" i="25"/>
  <c r="C50" i="25"/>
  <c r="N33" i="25"/>
  <c r="M33" i="25" s="1"/>
  <c r="L46" i="25"/>
  <c r="I11" i="25"/>
  <c r="N11" i="25"/>
  <c r="M11" i="25" s="1"/>
  <c r="E11" i="25"/>
  <c r="N10" i="25"/>
  <c r="M10" i="25" s="1"/>
  <c r="N30" i="25"/>
  <c r="M30" i="25" s="1"/>
  <c r="N26" i="25"/>
  <c r="M26" i="25" s="1"/>
  <c r="O9" i="25"/>
  <c r="D48" i="25"/>
  <c r="C48" i="25" s="1"/>
  <c r="J11" i="25"/>
  <c r="H11" i="25"/>
  <c r="H9" i="25" s="1"/>
  <c r="G11" i="25"/>
  <c r="K46" i="25"/>
  <c r="H46" i="25"/>
  <c r="E10" i="25"/>
  <c r="D47" i="25"/>
  <c r="C47" i="25" s="1"/>
  <c r="D50" i="25"/>
  <c r="C43" i="25"/>
  <c r="C33" i="25"/>
  <c r="I26" i="25"/>
  <c r="K11" i="25"/>
  <c r="J9" i="25"/>
  <c r="I9" i="25"/>
  <c r="F9" i="25"/>
  <c r="L10" i="25"/>
  <c r="K10" i="25"/>
  <c r="K26" i="25"/>
  <c r="J26" i="25"/>
  <c r="G10" i="25"/>
  <c r="G26" i="25"/>
  <c r="F26" i="25"/>
  <c r="C31" i="25"/>
  <c r="C30" i="25" s="1"/>
  <c r="D27" i="25"/>
  <c r="C27" i="25" s="1"/>
  <c r="D13" i="25"/>
  <c r="C15" i="25"/>
  <c r="C13" i="25" s="1"/>
  <c r="C18" i="25"/>
  <c r="C16" i="25" s="1"/>
  <c r="G46" i="25"/>
  <c r="D28" i="25"/>
  <c r="C43" i="24"/>
  <c r="E9" i="25" l="1"/>
  <c r="L9" i="25"/>
  <c r="N9" i="25"/>
  <c r="M9" i="25" s="1"/>
  <c r="K9" i="25"/>
  <c r="D11" i="25"/>
  <c r="C11" i="25" s="1"/>
  <c r="D46" i="25"/>
  <c r="G9" i="25"/>
  <c r="C46" i="25"/>
  <c r="D10" i="25"/>
  <c r="C28" i="25"/>
  <c r="C26" i="25" s="1"/>
  <c r="D26" i="25"/>
  <c r="D9" i="25" l="1"/>
  <c r="C10" i="25"/>
  <c r="C9" i="25" l="1"/>
  <c r="D52" i="24" l="1"/>
  <c r="C52" i="24" s="1"/>
  <c r="D51" i="24"/>
  <c r="O48" i="24"/>
  <c r="L48" i="24"/>
  <c r="K48" i="24"/>
  <c r="J48" i="24"/>
  <c r="I48" i="24"/>
  <c r="H48" i="24"/>
  <c r="G48" i="24"/>
  <c r="F48" i="24"/>
  <c r="E48" i="24"/>
  <c r="O47" i="24"/>
  <c r="M47" i="24" s="1"/>
  <c r="L47" i="24"/>
  <c r="K47" i="24"/>
  <c r="J47" i="24"/>
  <c r="J46" i="24" s="1"/>
  <c r="I47" i="24"/>
  <c r="H47" i="24"/>
  <c r="G47" i="24"/>
  <c r="F47" i="24"/>
  <c r="F46" i="24" s="1"/>
  <c r="E47" i="24"/>
  <c r="D41" i="24"/>
  <c r="C39" i="24"/>
  <c r="C38" i="24"/>
  <c r="N35" i="24"/>
  <c r="M35" i="24" s="1"/>
  <c r="L35" i="24"/>
  <c r="K35" i="24"/>
  <c r="J35" i="24"/>
  <c r="I35" i="24"/>
  <c r="H35" i="24"/>
  <c r="G35" i="24"/>
  <c r="F35" i="24"/>
  <c r="E35" i="24"/>
  <c r="D35" i="24"/>
  <c r="O34" i="24"/>
  <c r="N34" i="24"/>
  <c r="M34" i="24" s="1"/>
  <c r="L34" i="24"/>
  <c r="K34" i="24"/>
  <c r="J34" i="24"/>
  <c r="I34" i="24"/>
  <c r="H34" i="24"/>
  <c r="G34" i="24"/>
  <c r="F34" i="24"/>
  <c r="E34" i="24"/>
  <c r="D34" i="24"/>
  <c r="D32" i="24"/>
  <c r="D31" i="24"/>
  <c r="N28" i="24"/>
  <c r="L28" i="24"/>
  <c r="K28" i="24"/>
  <c r="J28" i="24"/>
  <c r="I28" i="24"/>
  <c r="H28" i="24"/>
  <c r="G28" i="24"/>
  <c r="F28" i="24"/>
  <c r="E28" i="24"/>
  <c r="N27" i="24"/>
  <c r="M27" i="24" s="1"/>
  <c r="L27" i="24"/>
  <c r="K27" i="24"/>
  <c r="J27" i="24"/>
  <c r="J10" i="24" s="1"/>
  <c r="I27" i="24"/>
  <c r="H27" i="24"/>
  <c r="G27" i="24"/>
  <c r="F27" i="24"/>
  <c r="F10" i="24" s="1"/>
  <c r="E27" i="24"/>
  <c r="D25" i="24"/>
  <c r="C25" i="24" s="1"/>
  <c r="D24" i="24"/>
  <c r="C24" i="24" s="1"/>
  <c r="N21" i="24"/>
  <c r="M21" i="24" s="1"/>
  <c r="D21" i="24"/>
  <c r="N20" i="24"/>
  <c r="M20" i="24" s="1"/>
  <c r="D20" i="24"/>
  <c r="D18" i="24"/>
  <c r="C18" i="24" s="1"/>
  <c r="D17" i="24"/>
  <c r="D15" i="24"/>
  <c r="C15" i="24" s="1"/>
  <c r="D14" i="24"/>
  <c r="E11" i="24" l="1"/>
  <c r="O11" i="24"/>
  <c r="M48" i="24"/>
  <c r="G10" i="24"/>
  <c r="K10" i="24"/>
  <c r="G46" i="24"/>
  <c r="K46" i="24"/>
  <c r="I11" i="24"/>
  <c r="C35" i="24"/>
  <c r="H46" i="24"/>
  <c r="L46" i="24"/>
  <c r="N11" i="24"/>
  <c r="M28" i="24"/>
  <c r="F9" i="24"/>
  <c r="F11" i="24"/>
  <c r="J11" i="24"/>
  <c r="J9" i="24" s="1"/>
  <c r="O33" i="24"/>
  <c r="O10" i="24"/>
  <c r="O9" i="24" s="1"/>
  <c r="H26" i="24"/>
  <c r="H10" i="24"/>
  <c r="L26" i="24"/>
  <c r="L10" i="24"/>
  <c r="G11" i="24"/>
  <c r="K11" i="24"/>
  <c r="E10" i="24"/>
  <c r="E9" i="24" s="1"/>
  <c r="I10" i="24"/>
  <c r="I9" i="24" s="1"/>
  <c r="N10" i="24"/>
  <c r="H11" i="24"/>
  <c r="H9" i="24" s="1"/>
  <c r="L11" i="24"/>
  <c r="D50" i="24"/>
  <c r="C51" i="24"/>
  <c r="C50" i="24"/>
  <c r="E46" i="24"/>
  <c r="I46" i="24"/>
  <c r="O46" i="24"/>
  <c r="M46" i="24" s="1"/>
  <c r="N19" i="24"/>
  <c r="M19" i="24" s="1"/>
  <c r="C21" i="24"/>
  <c r="E26" i="24"/>
  <c r="I26" i="24"/>
  <c r="N26" i="24"/>
  <c r="M26" i="24" s="1"/>
  <c r="G33" i="24"/>
  <c r="K33" i="24"/>
  <c r="F26" i="24"/>
  <c r="J26" i="24"/>
  <c r="C41" i="24"/>
  <c r="C40" i="24" s="1"/>
  <c r="D40" i="24"/>
  <c r="C37" i="24"/>
  <c r="D33" i="24"/>
  <c r="C34" i="24"/>
  <c r="C33" i="24" s="1"/>
  <c r="H33" i="24"/>
  <c r="L33" i="24"/>
  <c r="E33" i="24"/>
  <c r="I33" i="24"/>
  <c r="N33" i="24"/>
  <c r="M33" i="24" s="1"/>
  <c r="C23" i="24"/>
  <c r="G26" i="24"/>
  <c r="K26" i="24"/>
  <c r="F33" i="24"/>
  <c r="J33" i="24"/>
  <c r="C31" i="24"/>
  <c r="D30" i="24"/>
  <c r="D28" i="24"/>
  <c r="C28" i="24" s="1"/>
  <c r="C32" i="24"/>
  <c r="C20" i="24"/>
  <c r="D23" i="24"/>
  <c r="D16" i="24"/>
  <c r="C17" i="24"/>
  <c r="C16" i="24" s="1"/>
  <c r="D19" i="24"/>
  <c r="D13" i="24"/>
  <c r="C14" i="24"/>
  <c r="C13" i="24" s="1"/>
  <c r="D48" i="24"/>
  <c r="D27" i="24"/>
  <c r="D47" i="24"/>
  <c r="D10" i="24" s="1"/>
  <c r="K9" i="24" l="1"/>
  <c r="M11" i="24"/>
  <c r="N9" i="24"/>
  <c r="M9" i="24" s="1"/>
  <c r="M10" i="24"/>
  <c r="G9" i="24"/>
  <c r="C48" i="24"/>
  <c r="D11" i="24"/>
  <c r="C10" i="24"/>
  <c r="L9" i="24"/>
  <c r="C47" i="24"/>
  <c r="C46" i="24" s="1"/>
  <c r="D46" i="24"/>
  <c r="C27" i="24"/>
  <c r="C26" i="24" s="1"/>
  <c r="D26" i="24"/>
  <c r="C30" i="24"/>
  <c r="C19" i="24"/>
  <c r="D9" i="24" l="1"/>
  <c r="C11" i="24"/>
  <c r="C9" i="24" s="1"/>
</calcChain>
</file>

<file path=xl/sharedStrings.xml><?xml version="1.0" encoding="utf-8"?>
<sst xmlns="http://schemas.openxmlformats.org/spreadsheetml/2006/main" count="203" uniqueCount="54">
  <si>
    <t>STT</t>
  </si>
  <si>
    <t>Nội dung</t>
  </si>
  <si>
    <t>Tổng</t>
  </si>
  <si>
    <t>Huyện Chợ Mới</t>
  </si>
  <si>
    <t>Huyện Chợ Đồn</t>
  </si>
  <si>
    <t>Huyện Ngân Sơn</t>
  </si>
  <si>
    <t>Huyện Na Rì</t>
  </si>
  <si>
    <t>Huyện Pác Nặm</t>
  </si>
  <si>
    <t>Huyện Ba Bể</t>
  </si>
  <si>
    <t>Huyện Bạch Thông</t>
  </si>
  <si>
    <t>Thành phố Bắc Kạn</t>
  </si>
  <si>
    <t>Dự án 5 - Phát triển giáo dục đào tạo nâng cao chất lượng nguồn nhân lực</t>
  </si>
  <si>
    <t>Ghi chú</t>
  </si>
  <si>
    <t>I</t>
  </si>
  <si>
    <t>II</t>
  </si>
  <si>
    <t>III</t>
  </si>
  <si>
    <t>IV</t>
  </si>
  <si>
    <t>V</t>
  </si>
  <si>
    <t>VI</t>
  </si>
  <si>
    <t>VII</t>
  </si>
  <si>
    <t>TỔNG</t>
  </si>
  <si>
    <t>Tổng giai đoạn 2021-2025</t>
  </si>
  <si>
    <t>Trong đó:</t>
  </si>
  <si>
    <t>Phân bổ theo dự án được phê duyệt</t>
  </si>
  <si>
    <t>-</t>
  </si>
  <si>
    <t>Ngân sách trung ương</t>
  </si>
  <si>
    <t>+</t>
  </si>
  <si>
    <t>Cụ thể:</t>
  </si>
  <si>
    <t>Dự án 2 - Quy hoạch, sắp xếp, bố trí ổn định dân cư ở những nơi cần thiết</t>
  </si>
  <si>
    <t>Dự án 3 - Phát triển sản xuất nông, lâm nghiệp bền vững, phát huy tiềm năng thế mạnh của các vùng miền để sản xuất hàng hóa theo chuỗi giá trị</t>
  </si>
  <si>
    <t>Tiểu dự án 2 - Hỗ trợ phát triển sản xuất theo chuỗi giá trị, vùng trồng dược liệu quý, thúc đẩy khởi sự kinh doanh, khởi nghiệp và thu hút đầu tư vùng đồng bào dân tộc thiểu số và miền núi</t>
  </si>
  <si>
    <t>Dự án 4 - Đầu tư cơ sở hạ tầng thiết yếu, phục vụ sản xuất, đời sống trong vùng đồng bào DTTS và miền núi</t>
  </si>
  <si>
    <t>Tiểu dự án 1 -  Đầu tư cơ sở hạ tầng thiết yếu, phục vụ sản xuất, đời sống trong vùng đồng bào dân tộc thiểu số và miền núi</t>
  </si>
  <si>
    <t>Tiểu dự án 1 -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</si>
  <si>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Dự án 1 - Giải quyết tình trạng thiếu đất ở, nhà ở, đất sản xuất, nước sinh hoạt</t>
  </si>
  <si>
    <t>Ban Dân tộc tỉnh</t>
  </si>
  <si>
    <t>Dự án 6 - Bảo tồn, phát huy giá trị văn hóa truyền thống tốt đẹp của các dân tộc thiểu số gắn với phát triển du lịch</t>
  </si>
  <si>
    <t>Dự án 7 - Chăm sóc sức khỏe nhân dân, nâng cao thể trạng, tầm vóc người dân tộc thiểu số; phòng chống suy dinh dưỡng trẻ em</t>
  </si>
  <si>
    <t>VIII</t>
  </si>
  <si>
    <t xml:space="preserve">Dự án 10 - Truyền thông, tuyên truyền, vận động trong vùng đồng bào DTTS, kiểm tra, giám sát đánh giá việc tổ chức thực hiện Chương trình </t>
  </si>
  <si>
    <t>Tiểu dự án 2: Ứng dụng công nghệ thông tin hỗ trợ phát triển kinh tế - xã hội và đảm bảo an ninh trật tự vùng đồng bào dân tộc thiểu số và miền núi</t>
  </si>
  <si>
    <t>Trong đó chi tiết các dự án</t>
  </si>
  <si>
    <t>Năm 2022</t>
  </si>
  <si>
    <t>Đối ứng ngân sách địa phương (cấp tỉnh)</t>
  </si>
  <si>
    <t>Đơn vị: Triệu đồng</t>
  </si>
  <si>
    <t>(Kèm theo Nghị quyết số      /NQ-HĐND ngày     tháng  năm 2022 của Hội đồng nhân dân tỉnh Bắc Kạn)</t>
  </si>
  <si>
    <t>Biểu số 01</t>
  </si>
  <si>
    <t>Thông qua phương án phân bổ kế hoạch vốn đầu tư phát triển thực hiện Chương trình mục tiêu quốc gia vùng đồng bào dân tộc thiểu số và miền núi giai đoạn 2021-2025</t>
  </si>
  <si>
    <t>4=5+6+7+8+9+10+11+12</t>
  </si>
  <si>
    <t>Phân bổ và giao kế hoạch vốn đầu tư phát triển thực hiện Chương trình mục tiêu quốc gia vùng đồng bào dân tộc thiểu số và miền núi năm 2022</t>
  </si>
  <si>
    <t>Biểu số 02</t>
  </si>
  <si>
    <t>Phân cấp huyện điều hành</t>
  </si>
  <si>
    <t>Cấp tỉnh điều hành</t>
  </si>
  <si>
    <t>3 = 4 + 13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</si>
</sst>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2">
    <font>
      <sz val="11"/>
      <color theme="1"/>
      <name val="Calibri"/>
      <family val="2"/>
      <scheme val="minor"/>
    </font>
    <font>
      <b/>
      <sz val="14"/>
      <color theme="1"/>
      <name val="Times New Roman"/>
      <family val="1"/>
    </font>
    <font>
      <sz val="14"/>
      <color theme="1"/>
      <name val="Times New Roman"/>
      <family val="1"/>
    </font>
    <font>
      <i/>
      <sz val="14"/>
      <color theme="1"/>
      <name val="Times New Roman"/>
      <family val="1"/>
    </font>
    <font>
      <sz val="11"/>
      <color theme="1"/>
      <name val="Calibri"/>
      <family val="2"/>
      <scheme val="minor"/>
    </font>
    <font>
      <sz val="12"/>
      <color theme="1"/>
      <name val="Times New Roman"/>
      <family val="2"/>
    </font>
    <font>
      <b/>
      <i/>
      <sz val="14"/>
      <color theme="1"/>
      <name val="Times New Roman"/>
      <family val="1"/>
    </font>
    <font>
      <b/>
      <i/>
      <u/>
      <sz val="14"/>
      <color theme="1"/>
      <name val="Times New Roman"/>
      <family val="1"/>
    </font>
    <font>
      <b/>
      <u/>
      <sz val="14"/>
      <color theme="1"/>
      <name val="Times New Roman"/>
      <family val="1"/>
    </font>
    <font>
      <sz val="10"/>
      <name val="Arial"/>
      <family val="2"/>
    </font>
    <font>
      <sz val="12"/>
      <name val=".VnTime"/>
      <family val="2"/>
    </font>
    <font>
      <sz val="11"/>
      <color indexed="8"/>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7">
    <xf numFmtId="0" fontId="0" fillId="0" borderId="0"/>
    <xf numFmtId="0" fontId="4" fillId="0" borderId="0"/>
    <xf numFmtId="0" fontId="5" fillId="0" borderId="0"/>
    <xf numFmtId="43" fontId="5" fillId="0" borderId="0" applyFont="0" applyFill="0" applyBorder="0" applyAlignment="0" applyProtection="0"/>
    <xf numFmtId="0" fontId="4" fillId="0" borderId="0"/>
    <xf numFmtId="43" fontId="9"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43" fontId="9" fillId="0" borderId="0" applyFont="0" applyFill="0" applyBorder="0" applyAlignment="0" applyProtection="0"/>
    <xf numFmtId="0" fontId="11" fillId="0" borderId="0"/>
    <xf numFmtId="43" fontId="5" fillId="0" borderId="0" applyFont="0" applyFill="0" applyBorder="0" applyAlignment="0" applyProtection="0"/>
    <xf numFmtId="0" fontId="10" fillId="0" borderId="0"/>
  </cellStyleXfs>
  <cellXfs count="77">
    <xf numFmtId="0" fontId="0" fillId="0" borderId="0" xfId="0"/>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wrapText="1"/>
    </xf>
    <xf numFmtId="0" fontId="2"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xf numFmtId="0" fontId="7" fillId="0" borderId="1" xfId="0" applyFont="1" applyFill="1" applyBorder="1" applyAlignment="1">
      <alignment horizontal="left"/>
    </xf>
    <xf numFmtId="0" fontId="2" fillId="0" borderId="0" xfId="0" applyFont="1" applyFill="1"/>
    <xf numFmtId="0" fontId="2" fillId="0" borderId="1" xfId="0" applyFont="1" applyFill="1" applyBorder="1" applyAlignment="1">
      <alignment horizontal="left" vertical="center" wrapText="1"/>
    </xf>
    <xf numFmtId="0" fontId="2" fillId="0" borderId="0" xfId="0" applyFont="1" applyFill="1" applyAlignment="1">
      <alignment horizontal="center"/>
    </xf>
    <xf numFmtId="0" fontId="3" fillId="0" borderId="1" xfId="0" quotePrefix="1"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3" fillId="0" borderId="0" xfId="0" applyFont="1" applyFill="1"/>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 xfId="0" applyFont="1" applyFill="1" applyBorder="1"/>
    <xf numFmtId="0" fontId="6" fillId="0" borderId="0" xfId="0" applyFont="1" applyFill="1"/>
    <xf numFmtId="0" fontId="8"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3" xfId="0" applyFont="1" applyFill="1" applyBorder="1" applyAlignment="1">
      <alignment vertical="center" wrapText="1"/>
    </xf>
    <xf numFmtId="0" fontId="1" fillId="0" borderId="1" xfId="0" quotePrefix="1" applyFont="1" applyFill="1" applyBorder="1" applyAlignment="1">
      <alignment horizontal="center" vertical="center" wrapText="1"/>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xf>
    <xf numFmtId="0" fontId="1" fillId="0" borderId="0" xfId="0" applyFont="1" applyFill="1" applyAlignment="1">
      <alignment vertical="center" wrapText="1"/>
    </xf>
    <xf numFmtId="0" fontId="1" fillId="0" borderId="1" xfId="0" applyFont="1" applyFill="1" applyBorder="1" applyAlignment="1">
      <alignment horizontal="left" wrapText="1"/>
    </xf>
    <xf numFmtId="0" fontId="1" fillId="0" borderId="0" xfId="0" applyFont="1" applyFill="1" applyAlignment="1">
      <alignment horizontal="center"/>
    </xf>
    <xf numFmtId="0" fontId="7" fillId="0" borderId="1" xfId="0" applyFont="1" applyFill="1" applyBorder="1"/>
    <xf numFmtId="0" fontId="7" fillId="0" borderId="0" xfId="0" applyFont="1" applyFill="1"/>
    <xf numFmtId="0" fontId="2" fillId="0" borderId="0" xfId="0" applyFont="1" applyFill="1" applyAlignment="1">
      <alignment horizontal="left"/>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xf numFmtId="3" fontId="3" fillId="0" borderId="1" xfId="0" applyNumberFormat="1" applyFont="1" applyFill="1" applyBorder="1" applyAlignment="1">
      <alignment horizontal="center" vertical="center"/>
    </xf>
    <xf numFmtId="0" fontId="3" fillId="0" borderId="8" xfId="0" applyFont="1" applyFill="1" applyBorder="1"/>
    <xf numFmtId="0" fontId="3" fillId="0" borderId="4" xfId="0" applyFont="1" applyFill="1" applyBorder="1"/>
    <xf numFmtId="164" fontId="1" fillId="0" borderId="0" xfId="0" applyNumberFormat="1" applyFont="1" applyFill="1"/>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1" fillId="0" borderId="0" xfId="0" applyFont="1" applyFill="1" applyAlignment="1">
      <alignment horizont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2" xfId="0" applyFont="1" applyFill="1" applyBorder="1" applyAlignment="1">
      <alignment horizont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center"/>
    </xf>
    <xf numFmtId="0" fontId="3" fillId="0" borderId="1" xfId="0" applyFont="1" applyFill="1" applyBorder="1" applyAlignment="1">
      <alignment horizontal="center" vertical="center" wrapText="1"/>
    </xf>
  </cellXfs>
  <cellStyles count="17">
    <cellStyle name="Bình thường 2" xfId="1"/>
    <cellStyle name="Bình thường 2 2" xfId="12"/>
    <cellStyle name="Bình thường 3" xfId="14"/>
    <cellStyle name="Bình thường 4" xfId="16"/>
    <cellStyle name="Chuẩn 2" xfId="4"/>
    <cellStyle name="Chuẩn 2 2" xfId="7"/>
    <cellStyle name="Chuẩn 5" xfId="8"/>
    <cellStyle name="Comma 2" xfId="3"/>
    <cellStyle name="Comma 2 3" xfId="6"/>
    <cellStyle name="Comma 3" xfId="5"/>
    <cellStyle name="Comma 3 2" xfId="13"/>
    <cellStyle name="Dấu_phảy 2" xfId="15"/>
    <cellStyle name="Normal" xfId="0" builtinId="0"/>
    <cellStyle name="Normal 2" xfId="2"/>
    <cellStyle name="Normal 3" xfId="9"/>
    <cellStyle name="Normal 5" xfId="11"/>
    <cellStyle name="Normal 6"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70" zoomScaleNormal="70" workbookViewId="0">
      <pane xSplit="2" ySplit="7" topLeftCell="C8" activePane="bottomRight" state="frozen"/>
      <selection activeCell="E82" sqref="E82"/>
      <selection pane="topRight" activeCell="E82" sqref="E82"/>
      <selection pane="bottomLeft" activeCell="E82" sqref="E82"/>
      <selection pane="bottomRight" activeCell="M6" sqref="M6:M7"/>
    </sheetView>
  </sheetViews>
  <sheetFormatPr defaultColWidth="8.88671875" defaultRowHeight="18"/>
  <cols>
    <col min="1" max="1" width="7.6640625" style="11" customWidth="1"/>
    <col min="2" max="2" width="33.109375" style="41" customWidth="1"/>
    <col min="3" max="3" width="20.6640625" style="11" customWidth="1"/>
    <col min="4" max="4" width="15.33203125" style="11" customWidth="1"/>
    <col min="5" max="5" width="13" style="11" customWidth="1"/>
    <col min="6" max="7" width="13.33203125" style="11" customWidth="1"/>
    <col min="8" max="8" width="14.6640625" style="11" customWidth="1"/>
    <col min="9" max="12" width="13.33203125" style="11" customWidth="1"/>
    <col min="13" max="13" width="17.77734375" style="11" customWidth="1"/>
    <col min="14" max="14" width="14.33203125" style="11" hidden="1" customWidth="1"/>
    <col min="15" max="15" width="12" style="11" hidden="1" customWidth="1"/>
    <col min="16" max="16" width="11.6640625" style="11" customWidth="1"/>
    <col min="17" max="16384" width="8.88671875" style="11"/>
  </cols>
  <sheetData>
    <row r="1" spans="1:16">
      <c r="A1" s="54" t="s">
        <v>46</v>
      </c>
      <c r="B1" s="54"/>
      <c r="C1" s="54"/>
      <c r="D1" s="44"/>
      <c r="E1" s="3"/>
      <c r="F1" s="3"/>
      <c r="G1" s="3"/>
      <c r="H1" s="3"/>
      <c r="I1" s="3"/>
      <c r="J1" s="3"/>
      <c r="K1" s="3"/>
      <c r="L1" s="3"/>
      <c r="M1" s="3"/>
    </row>
    <row r="2" spans="1:16" ht="28.8" customHeight="1">
      <c r="A2" s="55" t="s">
        <v>47</v>
      </c>
      <c r="B2" s="55"/>
      <c r="C2" s="55"/>
      <c r="D2" s="55"/>
      <c r="E2" s="55"/>
      <c r="F2" s="55"/>
      <c r="G2" s="55"/>
      <c r="H2" s="55"/>
      <c r="I2" s="55"/>
      <c r="J2" s="55"/>
      <c r="K2" s="55"/>
      <c r="L2" s="55"/>
      <c r="M2" s="55"/>
      <c r="N2" s="55"/>
      <c r="O2" s="55"/>
      <c r="P2" s="55"/>
    </row>
    <row r="3" spans="1:16" ht="30" customHeight="1">
      <c r="A3" s="56" t="s">
        <v>45</v>
      </c>
      <c r="B3" s="56"/>
      <c r="C3" s="56"/>
      <c r="D3" s="56"/>
      <c r="E3" s="56"/>
      <c r="F3" s="56"/>
      <c r="G3" s="56"/>
      <c r="H3" s="56"/>
      <c r="I3" s="56"/>
      <c r="J3" s="56"/>
      <c r="K3" s="56"/>
      <c r="L3" s="56"/>
      <c r="M3" s="56"/>
      <c r="N3" s="56"/>
      <c r="O3" s="56"/>
      <c r="P3" s="56"/>
    </row>
    <row r="4" spans="1:16">
      <c r="A4" s="20"/>
      <c r="B4" s="21"/>
      <c r="C4" s="20"/>
      <c r="D4" s="20"/>
      <c r="E4" s="20"/>
      <c r="F4" s="20"/>
      <c r="G4" s="20"/>
      <c r="H4" s="20"/>
      <c r="I4" s="20"/>
      <c r="J4" s="20"/>
      <c r="K4" s="20"/>
      <c r="L4" s="20"/>
      <c r="M4" s="67" t="s">
        <v>44</v>
      </c>
      <c r="N4" s="67"/>
      <c r="O4" s="67"/>
      <c r="P4" s="67"/>
    </row>
    <row r="5" spans="1:16">
      <c r="A5" s="57" t="s">
        <v>0</v>
      </c>
      <c r="B5" s="57" t="s">
        <v>1</v>
      </c>
      <c r="C5" s="58" t="s">
        <v>21</v>
      </c>
      <c r="D5" s="61" t="s">
        <v>22</v>
      </c>
      <c r="E5" s="62"/>
      <c r="F5" s="62"/>
      <c r="G5" s="62"/>
      <c r="H5" s="62"/>
      <c r="I5" s="62"/>
      <c r="J5" s="62"/>
      <c r="K5" s="62"/>
      <c r="L5" s="62"/>
      <c r="M5" s="62"/>
      <c r="N5" s="62"/>
      <c r="O5" s="62"/>
      <c r="P5" s="63" t="s">
        <v>12</v>
      </c>
    </row>
    <row r="6" spans="1:16" ht="18" customHeight="1">
      <c r="A6" s="57"/>
      <c r="B6" s="57"/>
      <c r="C6" s="59"/>
      <c r="D6" s="66" t="s">
        <v>51</v>
      </c>
      <c r="E6" s="66"/>
      <c r="F6" s="66"/>
      <c r="G6" s="66"/>
      <c r="H6" s="66"/>
      <c r="I6" s="66"/>
      <c r="J6" s="66"/>
      <c r="K6" s="66"/>
      <c r="L6" s="66"/>
      <c r="M6" s="68" t="s">
        <v>52</v>
      </c>
      <c r="N6" s="52"/>
      <c r="O6" s="53"/>
      <c r="P6" s="64"/>
    </row>
    <row r="7" spans="1:16" ht="72">
      <c r="A7" s="57"/>
      <c r="B7" s="57"/>
      <c r="C7" s="60"/>
      <c r="D7" s="43" t="s">
        <v>2</v>
      </c>
      <c r="E7" s="1" t="s">
        <v>3</v>
      </c>
      <c r="F7" s="1" t="s">
        <v>4</v>
      </c>
      <c r="G7" s="1" t="s">
        <v>5</v>
      </c>
      <c r="H7" s="1" t="s">
        <v>9</v>
      </c>
      <c r="I7" s="1" t="s">
        <v>6</v>
      </c>
      <c r="J7" s="1" t="s">
        <v>7</v>
      </c>
      <c r="K7" s="1" t="s">
        <v>8</v>
      </c>
      <c r="L7" s="1" t="s">
        <v>10</v>
      </c>
      <c r="M7" s="69"/>
      <c r="N7" s="1" t="s">
        <v>23</v>
      </c>
      <c r="O7" s="1" t="s">
        <v>35</v>
      </c>
      <c r="P7" s="65"/>
    </row>
    <row r="8" spans="1:16" ht="41.4" customHeight="1">
      <c r="A8" s="1">
        <v>1</v>
      </c>
      <c r="B8" s="1">
        <v>2</v>
      </c>
      <c r="C8" s="50" t="s">
        <v>53</v>
      </c>
      <c r="D8" s="1" t="s">
        <v>48</v>
      </c>
      <c r="E8" s="1">
        <v>5</v>
      </c>
      <c r="F8" s="1">
        <v>6</v>
      </c>
      <c r="G8" s="1">
        <v>7</v>
      </c>
      <c r="H8" s="1">
        <v>8</v>
      </c>
      <c r="I8" s="1">
        <v>9</v>
      </c>
      <c r="J8" s="1">
        <v>10</v>
      </c>
      <c r="K8" s="1">
        <v>11</v>
      </c>
      <c r="L8" s="1">
        <v>12</v>
      </c>
      <c r="M8" s="1">
        <v>13</v>
      </c>
      <c r="N8" s="1"/>
      <c r="O8" s="1"/>
      <c r="P8" s="51">
        <v>14</v>
      </c>
    </row>
    <row r="9" spans="1:16">
      <c r="A9" s="43"/>
      <c r="B9" s="43" t="s">
        <v>20</v>
      </c>
      <c r="C9" s="22">
        <f>C10+C11</f>
        <v>1650024</v>
      </c>
      <c r="D9" s="22">
        <f t="shared" ref="D9:O9" si="0">D10+D11</f>
        <v>871547</v>
      </c>
      <c r="E9" s="22">
        <f t="shared" si="0"/>
        <v>103047.5</v>
      </c>
      <c r="F9" s="22">
        <f t="shared" si="0"/>
        <v>131903</v>
      </c>
      <c r="G9" s="22">
        <f t="shared" si="0"/>
        <v>101977</v>
      </c>
      <c r="H9" s="22">
        <f t="shared" si="0"/>
        <v>107172</v>
      </c>
      <c r="I9" s="22">
        <f t="shared" si="0"/>
        <v>170241</v>
      </c>
      <c r="J9" s="22">
        <f t="shared" si="0"/>
        <v>120032</v>
      </c>
      <c r="K9" s="22">
        <f t="shared" si="0"/>
        <v>135669.5</v>
      </c>
      <c r="L9" s="22">
        <f t="shared" si="0"/>
        <v>1505</v>
      </c>
      <c r="M9" s="22">
        <f>N9+O9</f>
        <v>778477</v>
      </c>
      <c r="N9" s="22">
        <f t="shared" si="0"/>
        <v>773498</v>
      </c>
      <c r="O9" s="22">
        <f t="shared" si="0"/>
        <v>4979</v>
      </c>
      <c r="P9" s="9"/>
    </row>
    <row r="10" spans="1:16">
      <c r="A10" s="4" t="s">
        <v>24</v>
      </c>
      <c r="B10" s="12" t="s">
        <v>25</v>
      </c>
      <c r="C10" s="6">
        <f>D10+N10+O10</f>
        <v>1560785</v>
      </c>
      <c r="D10" s="6">
        <f t="shared" ref="D10:L11" si="1">D14+D17+D20+D27+D34+D41+D47+D44</f>
        <v>828265</v>
      </c>
      <c r="E10" s="6">
        <f t="shared" si="1"/>
        <v>97952.5</v>
      </c>
      <c r="F10" s="6">
        <f t="shared" si="1"/>
        <v>125392</v>
      </c>
      <c r="G10" s="6">
        <f t="shared" si="1"/>
        <v>96922</v>
      </c>
      <c r="H10" s="6">
        <f t="shared" si="1"/>
        <v>101927</v>
      </c>
      <c r="I10" s="6">
        <f t="shared" si="1"/>
        <v>161825</v>
      </c>
      <c r="J10" s="6">
        <f t="shared" si="1"/>
        <v>113893</v>
      </c>
      <c r="K10" s="6">
        <f t="shared" si="1"/>
        <v>128920.5</v>
      </c>
      <c r="L10" s="6">
        <f t="shared" si="1"/>
        <v>1433</v>
      </c>
      <c r="M10" s="6">
        <f t="shared" ref="M10:M52" si="2">N10+O10</f>
        <v>732520</v>
      </c>
      <c r="N10" s="6">
        <f>N14+N17+N20+N27+N34+N41+N47+N44</f>
        <v>727778</v>
      </c>
      <c r="O10" s="6">
        <f>O14+O17+O20+O27+O34+O41+O47+O44</f>
        <v>4742</v>
      </c>
      <c r="P10" s="42"/>
    </row>
    <row r="11" spans="1:16" s="26" customFormat="1" ht="36">
      <c r="A11" s="23" t="s">
        <v>24</v>
      </c>
      <c r="B11" s="12" t="s">
        <v>43</v>
      </c>
      <c r="C11" s="6">
        <f>D11+N11+O11</f>
        <v>89239</v>
      </c>
      <c r="D11" s="6">
        <f t="shared" si="1"/>
        <v>43282</v>
      </c>
      <c r="E11" s="6">
        <f t="shared" si="1"/>
        <v>5095</v>
      </c>
      <c r="F11" s="6">
        <f t="shared" si="1"/>
        <v>6511</v>
      </c>
      <c r="G11" s="6">
        <f t="shared" si="1"/>
        <v>5055</v>
      </c>
      <c r="H11" s="6">
        <f t="shared" si="1"/>
        <v>5245</v>
      </c>
      <c r="I11" s="6">
        <f t="shared" si="1"/>
        <v>8416</v>
      </c>
      <c r="J11" s="6">
        <f t="shared" si="1"/>
        <v>6139</v>
      </c>
      <c r="K11" s="6">
        <f t="shared" si="1"/>
        <v>6749</v>
      </c>
      <c r="L11" s="6">
        <f t="shared" si="1"/>
        <v>72</v>
      </c>
      <c r="M11" s="6">
        <f t="shared" si="2"/>
        <v>45957</v>
      </c>
      <c r="N11" s="6">
        <f>N15+N18+N21+N28+N35+N42+N48+N45</f>
        <v>45720</v>
      </c>
      <c r="O11" s="6">
        <f>O15+O18+O21+O28+O35+O42+O48+O45</f>
        <v>237</v>
      </c>
      <c r="P11" s="42"/>
    </row>
    <row r="12" spans="1:16" ht="33" customHeight="1">
      <c r="A12" s="43"/>
      <c r="B12" s="27" t="s">
        <v>41</v>
      </c>
      <c r="C12" s="43"/>
      <c r="D12" s="43"/>
      <c r="E12" s="43"/>
      <c r="F12" s="43"/>
      <c r="G12" s="43"/>
      <c r="H12" s="43"/>
      <c r="I12" s="43"/>
      <c r="J12" s="43"/>
      <c r="K12" s="43"/>
      <c r="L12" s="43"/>
      <c r="M12" s="6"/>
      <c r="N12" s="9"/>
      <c r="O12" s="9"/>
      <c r="P12" s="9"/>
    </row>
    <row r="13" spans="1:16" s="45" customFormat="1" ht="52.2" customHeight="1">
      <c r="A13" s="43" t="s">
        <v>13</v>
      </c>
      <c r="B13" s="28" t="s">
        <v>34</v>
      </c>
      <c r="C13" s="22">
        <f>C14+C15</f>
        <v>181997</v>
      </c>
      <c r="D13" s="22">
        <f t="shared" ref="D13:O13" si="3">D14+D15</f>
        <v>55905</v>
      </c>
      <c r="E13" s="22">
        <f t="shared" si="3"/>
        <v>5045.5</v>
      </c>
      <c r="F13" s="22">
        <f t="shared" si="3"/>
        <v>7681</v>
      </c>
      <c r="G13" s="22">
        <f t="shared" si="3"/>
        <v>5243</v>
      </c>
      <c r="H13" s="22">
        <f t="shared" si="3"/>
        <v>4590</v>
      </c>
      <c r="I13" s="22">
        <f t="shared" si="3"/>
        <v>9796</v>
      </c>
      <c r="J13" s="22">
        <f t="shared" si="3"/>
        <v>14482</v>
      </c>
      <c r="K13" s="22">
        <f t="shared" si="3"/>
        <v>9067.5</v>
      </c>
      <c r="L13" s="22">
        <f t="shared" si="3"/>
        <v>0</v>
      </c>
      <c r="M13" s="22">
        <f t="shared" si="2"/>
        <v>126092</v>
      </c>
      <c r="N13" s="22">
        <f t="shared" si="3"/>
        <v>126092</v>
      </c>
      <c r="O13" s="22">
        <f t="shared" si="3"/>
        <v>0</v>
      </c>
      <c r="P13" s="70"/>
    </row>
    <row r="14" spans="1:16" ht="36" customHeight="1">
      <c r="A14" s="4" t="s">
        <v>24</v>
      </c>
      <c r="B14" s="12" t="s">
        <v>25</v>
      </c>
      <c r="C14" s="6">
        <f>D14+N14+O14</f>
        <v>173330</v>
      </c>
      <c r="D14" s="6">
        <f>SUM(E14:L14)</f>
        <v>51465</v>
      </c>
      <c r="E14" s="6">
        <v>4617.5</v>
      </c>
      <c r="F14" s="6">
        <v>7085</v>
      </c>
      <c r="G14" s="6">
        <v>4795</v>
      </c>
      <c r="H14" s="6">
        <v>4230</v>
      </c>
      <c r="I14" s="6">
        <v>9020</v>
      </c>
      <c r="J14" s="6">
        <v>13370</v>
      </c>
      <c r="K14" s="6">
        <v>8347.5</v>
      </c>
      <c r="L14" s="6">
        <v>0</v>
      </c>
      <c r="M14" s="6">
        <f t="shared" si="2"/>
        <v>121865</v>
      </c>
      <c r="N14" s="6">
        <v>121865</v>
      </c>
      <c r="O14" s="29"/>
      <c r="P14" s="71"/>
    </row>
    <row r="15" spans="1:16" ht="36">
      <c r="A15" s="4" t="s">
        <v>24</v>
      </c>
      <c r="B15" s="12" t="s">
        <v>43</v>
      </c>
      <c r="C15" s="6">
        <f>D15+N15+O15</f>
        <v>8667</v>
      </c>
      <c r="D15" s="6">
        <f>SUM(E15:L15)</f>
        <v>4440</v>
      </c>
      <c r="E15" s="6">
        <v>428</v>
      </c>
      <c r="F15" s="6">
        <v>596</v>
      </c>
      <c r="G15" s="6">
        <v>448</v>
      </c>
      <c r="H15" s="6">
        <v>360</v>
      </c>
      <c r="I15" s="6">
        <v>776</v>
      </c>
      <c r="J15" s="6">
        <v>1112</v>
      </c>
      <c r="K15" s="6">
        <v>720</v>
      </c>
      <c r="L15" s="6">
        <v>0</v>
      </c>
      <c r="M15" s="6">
        <f t="shared" si="2"/>
        <v>4227</v>
      </c>
      <c r="N15" s="6">
        <v>4227</v>
      </c>
      <c r="O15" s="29"/>
      <c r="P15" s="72"/>
    </row>
    <row r="16" spans="1:16" s="45" customFormat="1" ht="52.2">
      <c r="A16" s="30" t="s">
        <v>14</v>
      </c>
      <c r="B16" s="28" t="s">
        <v>28</v>
      </c>
      <c r="C16" s="22">
        <f t="shared" ref="C16:L16" si="4">C17+C18</f>
        <v>174098</v>
      </c>
      <c r="D16" s="22">
        <f t="shared" si="4"/>
        <v>0</v>
      </c>
      <c r="E16" s="22">
        <f t="shared" si="4"/>
        <v>0</v>
      </c>
      <c r="F16" s="22">
        <f t="shared" si="4"/>
        <v>0</v>
      </c>
      <c r="G16" s="22">
        <f t="shared" si="4"/>
        <v>0</v>
      </c>
      <c r="H16" s="22">
        <f t="shared" si="4"/>
        <v>0</v>
      </c>
      <c r="I16" s="22">
        <f t="shared" si="4"/>
        <v>0</v>
      </c>
      <c r="J16" s="22">
        <f t="shared" si="4"/>
        <v>0</v>
      </c>
      <c r="K16" s="22">
        <f t="shared" si="4"/>
        <v>0</v>
      </c>
      <c r="L16" s="22">
        <f t="shared" si="4"/>
        <v>0</v>
      </c>
      <c r="M16" s="22">
        <f t="shared" si="2"/>
        <v>174098</v>
      </c>
      <c r="N16" s="22">
        <f>N17+N18</f>
        <v>174098</v>
      </c>
      <c r="O16" s="22">
        <f>O17+O18</f>
        <v>0</v>
      </c>
      <c r="P16" s="70"/>
    </row>
    <row r="17" spans="1:16" ht="18" customHeight="1">
      <c r="A17" s="14" t="s">
        <v>24</v>
      </c>
      <c r="B17" s="12" t="s">
        <v>25</v>
      </c>
      <c r="C17" s="6">
        <f>D17+N17+O17</f>
        <v>165808</v>
      </c>
      <c r="D17" s="6">
        <f>SUM(E17:L17)</f>
        <v>0</v>
      </c>
      <c r="E17" s="6">
        <v>0</v>
      </c>
      <c r="F17" s="6">
        <v>0</v>
      </c>
      <c r="G17" s="6">
        <v>0</v>
      </c>
      <c r="H17" s="6">
        <v>0</v>
      </c>
      <c r="I17" s="6">
        <v>0</v>
      </c>
      <c r="J17" s="6">
        <v>0</v>
      </c>
      <c r="K17" s="6">
        <v>0</v>
      </c>
      <c r="L17" s="6">
        <v>0</v>
      </c>
      <c r="M17" s="6">
        <f t="shared" si="2"/>
        <v>165808</v>
      </c>
      <c r="N17" s="6">
        <v>165808</v>
      </c>
      <c r="O17" s="6"/>
      <c r="P17" s="71"/>
    </row>
    <row r="18" spans="1:16" ht="36">
      <c r="A18" s="14" t="s">
        <v>24</v>
      </c>
      <c r="B18" s="12" t="s">
        <v>43</v>
      </c>
      <c r="C18" s="6">
        <f>D18+N18+O18</f>
        <v>8290</v>
      </c>
      <c r="D18" s="6">
        <f>SUM(E18:L18)</f>
        <v>0</v>
      </c>
      <c r="E18" s="6">
        <v>0</v>
      </c>
      <c r="F18" s="6">
        <v>0</v>
      </c>
      <c r="G18" s="6">
        <v>0</v>
      </c>
      <c r="H18" s="6">
        <v>0</v>
      </c>
      <c r="I18" s="6">
        <v>0</v>
      </c>
      <c r="J18" s="6">
        <v>0</v>
      </c>
      <c r="K18" s="6">
        <v>0</v>
      </c>
      <c r="L18" s="6">
        <v>0</v>
      </c>
      <c r="M18" s="6">
        <f t="shared" si="2"/>
        <v>8290</v>
      </c>
      <c r="N18" s="6">
        <v>8290</v>
      </c>
      <c r="O18" s="17"/>
      <c r="P18" s="72"/>
    </row>
    <row r="19" spans="1:16" s="33" customFormat="1" ht="104.4">
      <c r="A19" s="31" t="s">
        <v>15</v>
      </c>
      <c r="B19" s="28" t="s">
        <v>29</v>
      </c>
      <c r="C19" s="22">
        <f t="shared" ref="C19:L19" si="5">C20+C21</f>
        <v>30170</v>
      </c>
      <c r="D19" s="22">
        <f t="shared" si="5"/>
        <v>0</v>
      </c>
      <c r="E19" s="22">
        <f t="shared" si="5"/>
        <v>0</v>
      </c>
      <c r="F19" s="22">
        <f t="shared" si="5"/>
        <v>0</v>
      </c>
      <c r="G19" s="22">
        <f t="shared" si="5"/>
        <v>0</v>
      </c>
      <c r="H19" s="22">
        <f t="shared" si="5"/>
        <v>0</v>
      </c>
      <c r="I19" s="22">
        <f t="shared" si="5"/>
        <v>0</v>
      </c>
      <c r="J19" s="22">
        <f t="shared" si="5"/>
        <v>0</v>
      </c>
      <c r="K19" s="22">
        <f t="shared" si="5"/>
        <v>0</v>
      </c>
      <c r="L19" s="22">
        <f t="shared" si="5"/>
        <v>0</v>
      </c>
      <c r="M19" s="22">
        <f t="shared" si="2"/>
        <v>30170</v>
      </c>
      <c r="N19" s="22">
        <f>N20+N21</f>
        <v>30170</v>
      </c>
      <c r="O19" s="22">
        <f>O20+O21</f>
        <v>0</v>
      </c>
      <c r="P19" s="70"/>
    </row>
    <row r="20" spans="1:16">
      <c r="A20" s="14" t="s">
        <v>24</v>
      </c>
      <c r="B20" s="12" t="s">
        <v>25</v>
      </c>
      <c r="C20" s="6">
        <f>D20+N20+O20</f>
        <v>28733</v>
      </c>
      <c r="D20" s="6">
        <f>SUM(E20:L20)</f>
        <v>0</v>
      </c>
      <c r="E20" s="6">
        <v>0</v>
      </c>
      <c r="F20" s="6">
        <v>0</v>
      </c>
      <c r="G20" s="6">
        <v>0</v>
      </c>
      <c r="H20" s="6">
        <v>0</v>
      </c>
      <c r="I20" s="6">
        <v>0</v>
      </c>
      <c r="J20" s="6">
        <v>0</v>
      </c>
      <c r="K20" s="6">
        <v>0</v>
      </c>
      <c r="L20" s="6">
        <v>0</v>
      </c>
      <c r="M20" s="6">
        <f t="shared" si="2"/>
        <v>28733</v>
      </c>
      <c r="N20" s="6">
        <f>N24</f>
        <v>28733</v>
      </c>
      <c r="O20" s="6"/>
      <c r="P20" s="71"/>
    </row>
    <row r="21" spans="1:16" ht="36">
      <c r="A21" s="14" t="s">
        <v>24</v>
      </c>
      <c r="B21" s="12" t="s">
        <v>43</v>
      </c>
      <c r="C21" s="6">
        <f>D21+N21+O21</f>
        <v>1437</v>
      </c>
      <c r="D21" s="6">
        <f>SUM(E21:L21)</f>
        <v>0</v>
      </c>
      <c r="E21" s="6">
        <v>0</v>
      </c>
      <c r="F21" s="6">
        <v>0</v>
      </c>
      <c r="G21" s="6">
        <v>0</v>
      </c>
      <c r="H21" s="6">
        <v>0</v>
      </c>
      <c r="I21" s="6">
        <v>0</v>
      </c>
      <c r="J21" s="6">
        <v>0</v>
      </c>
      <c r="K21" s="6">
        <v>0</v>
      </c>
      <c r="L21" s="6">
        <v>0</v>
      </c>
      <c r="M21" s="6">
        <f t="shared" si="2"/>
        <v>1437</v>
      </c>
      <c r="N21" s="6">
        <f>N25</f>
        <v>1437</v>
      </c>
      <c r="O21" s="24"/>
      <c r="P21" s="72"/>
    </row>
    <row r="22" spans="1:16">
      <c r="A22" s="9"/>
      <c r="B22" s="10" t="s">
        <v>27</v>
      </c>
      <c r="C22" s="9"/>
      <c r="D22" s="9"/>
      <c r="E22" s="9"/>
      <c r="F22" s="9"/>
      <c r="G22" s="9"/>
      <c r="H22" s="9"/>
      <c r="I22" s="9"/>
      <c r="J22" s="9"/>
      <c r="K22" s="9"/>
      <c r="L22" s="9"/>
      <c r="M22" s="6">
        <f t="shared" si="2"/>
        <v>0</v>
      </c>
      <c r="N22" s="9"/>
      <c r="O22" s="9"/>
      <c r="P22" s="9"/>
    </row>
    <row r="23" spans="1:16" ht="126">
      <c r="A23" s="1"/>
      <c r="B23" s="12" t="s">
        <v>30</v>
      </c>
      <c r="C23" s="7">
        <f>C24+C25</f>
        <v>30170</v>
      </c>
      <c r="D23" s="7">
        <f t="shared" ref="D23:N23" si="6">D24+D25</f>
        <v>0</v>
      </c>
      <c r="E23" s="7">
        <f t="shared" si="6"/>
        <v>0</v>
      </c>
      <c r="F23" s="7">
        <f t="shared" si="6"/>
        <v>0</v>
      </c>
      <c r="G23" s="7">
        <f t="shared" si="6"/>
        <v>0</v>
      </c>
      <c r="H23" s="7">
        <f t="shared" si="6"/>
        <v>0</v>
      </c>
      <c r="I23" s="7">
        <f t="shared" si="6"/>
        <v>0</v>
      </c>
      <c r="J23" s="7">
        <f t="shared" si="6"/>
        <v>0</v>
      </c>
      <c r="K23" s="7">
        <f t="shared" si="6"/>
        <v>0</v>
      </c>
      <c r="L23" s="7">
        <f t="shared" si="6"/>
        <v>0</v>
      </c>
      <c r="M23" s="6">
        <f t="shared" si="2"/>
        <v>30170</v>
      </c>
      <c r="N23" s="7">
        <f t="shared" si="6"/>
        <v>30170</v>
      </c>
      <c r="O23" s="7"/>
      <c r="P23" s="9"/>
    </row>
    <row r="24" spans="1:16" s="18" customFormat="1">
      <c r="A24" s="14" t="s">
        <v>26</v>
      </c>
      <c r="B24" s="15" t="s">
        <v>25</v>
      </c>
      <c r="C24" s="17">
        <f>D24+N24+O24</f>
        <v>28733</v>
      </c>
      <c r="D24" s="34">
        <f>SUM(E24:L24)</f>
        <v>0</v>
      </c>
      <c r="E24" s="34">
        <v>0</v>
      </c>
      <c r="F24" s="34">
        <v>0</v>
      </c>
      <c r="G24" s="34">
        <v>0</v>
      </c>
      <c r="H24" s="34">
        <v>0</v>
      </c>
      <c r="I24" s="34">
        <v>0</v>
      </c>
      <c r="J24" s="34">
        <v>0</v>
      </c>
      <c r="K24" s="34">
        <v>0</v>
      </c>
      <c r="L24" s="34">
        <v>0</v>
      </c>
      <c r="M24" s="17">
        <f t="shared" si="2"/>
        <v>28733</v>
      </c>
      <c r="N24" s="17">
        <v>28733</v>
      </c>
      <c r="O24" s="35"/>
      <c r="P24" s="5"/>
    </row>
    <row r="25" spans="1:16" s="18" customFormat="1" ht="36">
      <c r="A25" s="14" t="s">
        <v>26</v>
      </c>
      <c r="B25" s="15" t="s">
        <v>43</v>
      </c>
      <c r="C25" s="17">
        <f>D25+N25+O25</f>
        <v>1437</v>
      </c>
      <c r="D25" s="34">
        <f>SUM(E25:L25)</f>
        <v>0</v>
      </c>
      <c r="E25" s="34"/>
      <c r="F25" s="34"/>
      <c r="G25" s="34"/>
      <c r="H25" s="34"/>
      <c r="I25" s="34"/>
      <c r="J25" s="34"/>
      <c r="K25" s="34"/>
      <c r="L25" s="34"/>
      <c r="M25" s="17">
        <f t="shared" si="2"/>
        <v>1437</v>
      </c>
      <c r="N25" s="16">
        <v>1437</v>
      </c>
      <c r="O25" s="35"/>
      <c r="P25" s="25"/>
    </row>
    <row r="26" spans="1:16" s="36" customFormat="1" ht="69.599999999999994">
      <c r="A26" s="43" t="s">
        <v>16</v>
      </c>
      <c r="B26" s="28" t="s">
        <v>31</v>
      </c>
      <c r="C26" s="22">
        <f>C27+C28</f>
        <v>963486</v>
      </c>
      <c r="D26" s="22">
        <f t="shared" ref="D26:O26" si="7">D27+D28</f>
        <v>787425</v>
      </c>
      <c r="E26" s="22">
        <f t="shared" si="7"/>
        <v>94569</v>
      </c>
      <c r="F26" s="22">
        <f t="shared" si="7"/>
        <v>120748</v>
      </c>
      <c r="G26" s="22">
        <f t="shared" si="7"/>
        <v>92936</v>
      </c>
      <c r="H26" s="22">
        <f t="shared" si="7"/>
        <v>99142</v>
      </c>
      <c r="I26" s="22">
        <f t="shared" si="7"/>
        <v>154894</v>
      </c>
      <c r="J26" s="22">
        <f t="shared" si="7"/>
        <v>101338</v>
      </c>
      <c r="K26" s="22">
        <f t="shared" si="7"/>
        <v>122293</v>
      </c>
      <c r="L26" s="22">
        <f t="shared" si="7"/>
        <v>1505</v>
      </c>
      <c r="M26" s="22">
        <f t="shared" si="2"/>
        <v>176061</v>
      </c>
      <c r="N26" s="22">
        <f t="shared" si="7"/>
        <v>176061</v>
      </c>
      <c r="O26" s="22">
        <f t="shared" si="7"/>
        <v>0</v>
      </c>
      <c r="P26" s="70"/>
    </row>
    <row r="27" spans="1:16">
      <c r="A27" s="14" t="s">
        <v>24</v>
      </c>
      <c r="B27" s="12" t="s">
        <v>25</v>
      </c>
      <c r="C27" s="6">
        <f>D27+N27+O27</f>
        <v>906940</v>
      </c>
      <c r="D27" s="6">
        <f>D31</f>
        <v>749927</v>
      </c>
      <c r="E27" s="6">
        <f t="shared" ref="E27:N27" si="8">E31</f>
        <v>90066</v>
      </c>
      <c r="F27" s="6">
        <f t="shared" si="8"/>
        <v>114998</v>
      </c>
      <c r="G27" s="6">
        <f t="shared" si="8"/>
        <v>88510</v>
      </c>
      <c r="H27" s="6">
        <f t="shared" si="8"/>
        <v>94421</v>
      </c>
      <c r="I27" s="6">
        <f t="shared" si="8"/>
        <v>147518</v>
      </c>
      <c r="J27" s="6">
        <f t="shared" si="8"/>
        <v>96512</v>
      </c>
      <c r="K27" s="6">
        <f t="shared" si="8"/>
        <v>116469</v>
      </c>
      <c r="L27" s="6">
        <f t="shared" si="8"/>
        <v>1433</v>
      </c>
      <c r="M27" s="6">
        <f t="shared" si="2"/>
        <v>157013</v>
      </c>
      <c r="N27" s="6">
        <f t="shared" si="8"/>
        <v>157013</v>
      </c>
      <c r="O27" s="6"/>
      <c r="P27" s="71"/>
    </row>
    <row r="28" spans="1:16" ht="36">
      <c r="A28" s="14" t="s">
        <v>24</v>
      </c>
      <c r="B28" s="12" t="s">
        <v>43</v>
      </c>
      <c r="C28" s="6">
        <f>D28+N28+O28</f>
        <v>56546</v>
      </c>
      <c r="D28" s="6">
        <f>D32</f>
        <v>37498</v>
      </c>
      <c r="E28" s="6">
        <f t="shared" ref="E28:N28" si="9">E32</f>
        <v>4503</v>
      </c>
      <c r="F28" s="6">
        <f t="shared" si="9"/>
        <v>5750</v>
      </c>
      <c r="G28" s="6">
        <f t="shared" si="9"/>
        <v>4426</v>
      </c>
      <c r="H28" s="6">
        <f t="shared" si="9"/>
        <v>4721</v>
      </c>
      <c r="I28" s="6">
        <f t="shared" si="9"/>
        <v>7376</v>
      </c>
      <c r="J28" s="6">
        <f t="shared" si="9"/>
        <v>4826</v>
      </c>
      <c r="K28" s="6">
        <f t="shared" si="9"/>
        <v>5824</v>
      </c>
      <c r="L28" s="6">
        <f t="shared" si="9"/>
        <v>72</v>
      </c>
      <c r="M28" s="6">
        <f t="shared" si="2"/>
        <v>19048</v>
      </c>
      <c r="N28" s="6">
        <f t="shared" si="9"/>
        <v>19048</v>
      </c>
      <c r="O28" s="24"/>
      <c r="P28" s="72"/>
    </row>
    <row r="29" spans="1:16">
      <c r="A29" s="9"/>
      <c r="B29" s="10" t="s">
        <v>27</v>
      </c>
      <c r="C29" s="9"/>
      <c r="D29" s="9"/>
      <c r="E29" s="9"/>
      <c r="F29" s="9"/>
      <c r="G29" s="9"/>
      <c r="H29" s="9"/>
      <c r="I29" s="9"/>
      <c r="J29" s="9"/>
      <c r="K29" s="9"/>
      <c r="L29" s="9"/>
      <c r="M29" s="6">
        <f t="shared" si="2"/>
        <v>0</v>
      </c>
      <c r="N29" s="9"/>
      <c r="O29" s="9"/>
      <c r="P29" s="9"/>
    </row>
    <row r="30" spans="1:16" ht="90">
      <c r="A30" s="9"/>
      <c r="B30" s="12" t="s">
        <v>32</v>
      </c>
      <c r="C30" s="7">
        <f>C31+C32</f>
        <v>963486</v>
      </c>
      <c r="D30" s="7">
        <f t="shared" ref="D30:O30" si="10">D31+D32</f>
        <v>787425</v>
      </c>
      <c r="E30" s="7">
        <f t="shared" si="10"/>
        <v>94569</v>
      </c>
      <c r="F30" s="7">
        <f t="shared" si="10"/>
        <v>120748</v>
      </c>
      <c r="G30" s="7">
        <f t="shared" si="10"/>
        <v>92936</v>
      </c>
      <c r="H30" s="7">
        <f t="shared" si="10"/>
        <v>99142</v>
      </c>
      <c r="I30" s="7">
        <f t="shared" si="10"/>
        <v>154894</v>
      </c>
      <c r="J30" s="7">
        <f t="shared" si="10"/>
        <v>101338</v>
      </c>
      <c r="K30" s="7">
        <f t="shared" si="10"/>
        <v>122293</v>
      </c>
      <c r="L30" s="7">
        <f t="shared" si="10"/>
        <v>1505</v>
      </c>
      <c r="M30" s="6">
        <f t="shared" si="2"/>
        <v>176061</v>
      </c>
      <c r="N30" s="7">
        <f t="shared" si="10"/>
        <v>176061</v>
      </c>
      <c r="O30" s="7">
        <f t="shared" si="10"/>
        <v>0</v>
      </c>
      <c r="P30" s="9"/>
    </row>
    <row r="31" spans="1:16" s="18" customFormat="1">
      <c r="A31" s="14" t="s">
        <v>26</v>
      </c>
      <c r="B31" s="15" t="s">
        <v>25</v>
      </c>
      <c r="C31" s="17">
        <f>D31+N31+O31</f>
        <v>906940</v>
      </c>
      <c r="D31" s="46">
        <f>SUM(E31:L31)</f>
        <v>749927</v>
      </c>
      <c r="E31" s="46">
        <v>90066</v>
      </c>
      <c r="F31" s="46">
        <v>114998</v>
      </c>
      <c r="G31" s="46">
        <v>88510</v>
      </c>
      <c r="H31" s="46">
        <v>94421</v>
      </c>
      <c r="I31" s="46">
        <v>147518</v>
      </c>
      <c r="J31" s="46">
        <v>96512</v>
      </c>
      <c r="K31" s="46">
        <v>116469</v>
      </c>
      <c r="L31" s="46">
        <v>1433</v>
      </c>
      <c r="M31" s="17">
        <f t="shared" si="2"/>
        <v>157013</v>
      </c>
      <c r="N31" s="46">
        <v>157013</v>
      </c>
      <c r="O31" s="47"/>
      <c r="P31" s="73"/>
    </row>
    <row r="32" spans="1:16" s="18" customFormat="1" ht="36">
      <c r="A32" s="14" t="s">
        <v>26</v>
      </c>
      <c r="B32" s="15" t="s">
        <v>43</v>
      </c>
      <c r="C32" s="17">
        <f>D32+N32+O32</f>
        <v>56546</v>
      </c>
      <c r="D32" s="46">
        <f>SUM(E32:L32)</f>
        <v>37498</v>
      </c>
      <c r="E32" s="46">
        <v>4503</v>
      </c>
      <c r="F32" s="46">
        <v>5750</v>
      </c>
      <c r="G32" s="46">
        <v>4426</v>
      </c>
      <c r="H32" s="46">
        <v>4721</v>
      </c>
      <c r="I32" s="46">
        <v>7376</v>
      </c>
      <c r="J32" s="46">
        <v>4826</v>
      </c>
      <c r="K32" s="46">
        <v>5824</v>
      </c>
      <c r="L32" s="46">
        <v>72</v>
      </c>
      <c r="M32" s="17">
        <f t="shared" si="2"/>
        <v>19048</v>
      </c>
      <c r="N32" s="46">
        <v>19048</v>
      </c>
      <c r="O32" s="48"/>
      <c r="P32" s="74"/>
    </row>
    <row r="33" spans="1:16" s="38" customFormat="1" ht="52.2">
      <c r="A33" s="31" t="s">
        <v>17</v>
      </c>
      <c r="B33" s="37" t="s">
        <v>11</v>
      </c>
      <c r="C33" s="32">
        <f>C34+C35</f>
        <v>158200</v>
      </c>
      <c r="D33" s="32">
        <f t="shared" ref="D33:O33" si="11">D34+D35</f>
        <v>0</v>
      </c>
      <c r="E33" s="32">
        <f t="shared" si="11"/>
        <v>0</v>
      </c>
      <c r="F33" s="32">
        <f t="shared" si="11"/>
        <v>0</v>
      </c>
      <c r="G33" s="32">
        <f t="shared" si="11"/>
        <v>0</v>
      </c>
      <c r="H33" s="32">
        <f t="shared" si="11"/>
        <v>0</v>
      </c>
      <c r="I33" s="32">
        <f t="shared" si="11"/>
        <v>0</v>
      </c>
      <c r="J33" s="32">
        <f t="shared" si="11"/>
        <v>0</v>
      </c>
      <c r="K33" s="32">
        <f t="shared" si="11"/>
        <v>0</v>
      </c>
      <c r="L33" s="32">
        <f t="shared" si="11"/>
        <v>0</v>
      </c>
      <c r="M33" s="22">
        <f t="shared" si="2"/>
        <v>158200</v>
      </c>
      <c r="N33" s="32">
        <f t="shared" si="11"/>
        <v>158200</v>
      </c>
      <c r="O33" s="32">
        <f t="shared" si="11"/>
        <v>0</v>
      </c>
      <c r="P33" s="70"/>
    </row>
    <row r="34" spans="1:16">
      <c r="A34" s="4" t="s">
        <v>24</v>
      </c>
      <c r="B34" s="12" t="s">
        <v>25</v>
      </c>
      <c r="C34" s="6">
        <f>D34+N34</f>
        <v>150667</v>
      </c>
      <c r="D34" s="6">
        <f>D38</f>
        <v>0</v>
      </c>
      <c r="E34" s="6">
        <f t="shared" ref="E34:O34" si="12">E38</f>
        <v>0</v>
      </c>
      <c r="F34" s="6">
        <f t="shared" si="12"/>
        <v>0</v>
      </c>
      <c r="G34" s="6">
        <f t="shared" si="12"/>
        <v>0</v>
      </c>
      <c r="H34" s="6">
        <f t="shared" si="12"/>
        <v>0</v>
      </c>
      <c r="I34" s="6">
        <f t="shared" si="12"/>
        <v>0</v>
      </c>
      <c r="J34" s="6">
        <f t="shared" si="12"/>
        <v>0</v>
      </c>
      <c r="K34" s="6">
        <f t="shared" si="12"/>
        <v>0</v>
      </c>
      <c r="L34" s="6">
        <f t="shared" si="12"/>
        <v>0</v>
      </c>
      <c r="M34" s="6">
        <f t="shared" si="2"/>
        <v>150667</v>
      </c>
      <c r="N34" s="6">
        <f t="shared" si="12"/>
        <v>150667</v>
      </c>
      <c r="O34" s="6">
        <f t="shared" si="12"/>
        <v>0</v>
      </c>
      <c r="P34" s="71"/>
    </row>
    <row r="35" spans="1:16" ht="36">
      <c r="A35" s="4" t="s">
        <v>24</v>
      </c>
      <c r="B35" s="12" t="s">
        <v>43</v>
      </c>
      <c r="C35" s="6">
        <f>D35+N35</f>
        <v>7533</v>
      </c>
      <c r="D35" s="6">
        <f>D39</f>
        <v>0</v>
      </c>
      <c r="E35" s="6">
        <f t="shared" ref="E35:N35" si="13">E39</f>
        <v>0</v>
      </c>
      <c r="F35" s="6">
        <f t="shared" si="13"/>
        <v>0</v>
      </c>
      <c r="G35" s="6">
        <f t="shared" si="13"/>
        <v>0</v>
      </c>
      <c r="H35" s="6">
        <f t="shared" si="13"/>
        <v>0</v>
      </c>
      <c r="I35" s="6">
        <f t="shared" si="13"/>
        <v>0</v>
      </c>
      <c r="J35" s="6">
        <f t="shared" si="13"/>
        <v>0</v>
      </c>
      <c r="K35" s="6">
        <f t="shared" si="13"/>
        <v>0</v>
      </c>
      <c r="L35" s="6">
        <f t="shared" si="13"/>
        <v>0</v>
      </c>
      <c r="M35" s="6">
        <f t="shared" si="2"/>
        <v>7533</v>
      </c>
      <c r="N35" s="6">
        <f t="shared" si="13"/>
        <v>7533</v>
      </c>
      <c r="O35" s="24"/>
      <c r="P35" s="72"/>
    </row>
    <row r="36" spans="1:16" s="40" customFormat="1">
      <c r="A36" s="39"/>
      <c r="B36" s="10" t="s">
        <v>27</v>
      </c>
      <c r="C36" s="39"/>
      <c r="D36" s="39"/>
      <c r="E36" s="39"/>
      <c r="F36" s="39"/>
      <c r="G36" s="39"/>
      <c r="H36" s="39"/>
      <c r="I36" s="39"/>
      <c r="J36" s="39"/>
      <c r="K36" s="39"/>
      <c r="L36" s="39"/>
      <c r="M36" s="6">
        <f t="shared" si="2"/>
        <v>0</v>
      </c>
      <c r="N36" s="39"/>
      <c r="O36" s="39"/>
      <c r="P36" s="39"/>
    </row>
    <row r="37" spans="1:16" s="19" customFormat="1" ht="144">
      <c r="A37" s="8"/>
      <c r="B37" s="12" t="s">
        <v>33</v>
      </c>
      <c r="C37" s="6">
        <f>C38+C39</f>
        <v>158200</v>
      </c>
      <c r="D37" s="6">
        <f t="shared" ref="D37:N37" si="14">D38+D39</f>
        <v>0</v>
      </c>
      <c r="E37" s="6">
        <f t="shared" si="14"/>
        <v>0</v>
      </c>
      <c r="F37" s="6">
        <f t="shared" si="14"/>
        <v>0</v>
      </c>
      <c r="G37" s="6">
        <f t="shared" si="14"/>
        <v>0</v>
      </c>
      <c r="H37" s="6">
        <f t="shared" si="14"/>
        <v>0</v>
      </c>
      <c r="I37" s="6">
        <f t="shared" si="14"/>
        <v>0</v>
      </c>
      <c r="J37" s="6">
        <f t="shared" si="14"/>
        <v>0</v>
      </c>
      <c r="K37" s="6">
        <f t="shared" si="14"/>
        <v>0</v>
      </c>
      <c r="L37" s="6">
        <f t="shared" si="14"/>
        <v>0</v>
      </c>
      <c r="M37" s="6">
        <f t="shared" si="2"/>
        <v>158200</v>
      </c>
      <c r="N37" s="6">
        <f t="shared" si="14"/>
        <v>158200</v>
      </c>
      <c r="O37" s="6"/>
      <c r="P37" s="1"/>
    </row>
    <row r="38" spans="1:16" s="18" customFormat="1">
      <c r="A38" s="14" t="s">
        <v>26</v>
      </c>
      <c r="B38" s="15" t="s">
        <v>25</v>
      </c>
      <c r="C38" s="17">
        <f>D38+N38</f>
        <v>150667</v>
      </c>
      <c r="D38" s="34">
        <v>0</v>
      </c>
      <c r="E38" s="34"/>
      <c r="F38" s="34"/>
      <c r="G38" s="34"/>
      <c r="H38" s="34"/>
      <c r="I38" s="34"/>
      <c r="J38" s="34"/>
      <c r="K38" s="34"/>
      <c r="L38" s="34"/>
      <c r="M38" s="17">
        <f t="shared" si="2"/>
        <v>150667</v>
      </c>
      <c r="N38" s="17">
        <v>150667</v>
      </c>
      <c r="O38" s="34"/>
      <c r="P38" s="5"/>
    </row>
    <row r="39" spans="1:16" s="18" customFormat="1" ht="36">
      <c r="A39" s="14" t="s">
        <v>26</v>
      </c>
      <c r="B39" s="15" t="s">
        <v>43</v>
      </c>
      <c r="C39" s="17">
        <f>D39+N39</f>
        <v>7533</v>
      </c>
      <c r="D39" s="25"/>
      <c r="E39" s="25"/>
      <c r="F39" s="25"/>
      <c r="G39" s="25"/>
      <c r="H39" s="25"/>
      <c r="I39" s="25"/>
      <c r="J39" s="25"/>
      <c r="K39" s="25"/>
      <c r="L39" s="25"/>
      <c r="M39" s="17">
        <f t="shared" si="2"/>
        <v>7533</v>
      </c>
      <c r="N39" s="17">
        <v>7533</v>
      </c>
      <c r="O39" s="25"/>
      <c r="P39" s="25"/>
    </row>
    <row r="40" spans="1:16" s="33" customFormat="1" ht="87">
      <c r="A40" s="31" t="s">
        <v>18</v>
      </c>
      <c r="B40" s="43" t="s">
        <v>36</v>
      </c>
      <c r="C40" s="32">
        <f>C41+C42</f>
        <v>45908</v>
      </c>
      <c r="D40" s="32">
        <f t="shared" ref="D40:O40" si="15">D41+D42</f>
        <v>0</v>
      </c>
      <c r="E40" s="32">
        <f t="shared" si="15"/>
        <v>0</v>
      </c>
      <c r="F40" s="32">
        <f t="shared" si="15"/>
        <v>0</v>
      </c>
      <c r="G40" s="32">
        <f t="shared" si="15"/>
        <v>0</v>
      </c>
      <c r="H40" s="32">
        <f t="shared" si="15"/>
        <v>0</v>
      </c>
      <c r="I40" s="32">
        <f t="shared" si="15"/>
        <v>0</v>
      </c>
      <c r="J40" s="32">
        <f t="shared" si="15"/>
        <v>0</v>
      </c>
      <c r="K40" s="32">
        <f t="shared" si="15"/>
        <v>0</v>
      </c>
      <c r="L40" s="32">
        <f t="shared" si="15"/>
        <v>0</v>
      </c>
      <c r="M40" s="22">
        <f t="shared" si="2"/>
        <v>45908</v>
      </c>
      <c r="N40" s="32">
        <f t="shared" si="15"/>
        <v>45908</v>
      </c>
      <c r="O40" s="32">
        <f t="shared" si="15"/>
        <v>0</v>
      </c>
      <c r="P40" s="70"/>
    </row>
    <row r="41" spans="1:16">
      <c r="A41" s="4" t="s">
        <v>24</v>
      </c>
      <c r="B41" s="12" t="s">
        <v>25</v>
      </c>
      <c r="C41" s="6">
        <f>D41+N41</f>
        <v>43722</v>
      </c>
      <c r="D41" s="6">
        <f>SUM(E41:L41)</f>
        <v>0</v>
      </c>
      <c r="E41" s="6"/>
      <c r="F41" s="6"/>
      <c r="G41" s="6"/>
      <c r="H41" s="6"/>
      <c r="I41" s="6"/>
      <c r="J41" s="6"/>
      <c r="K41" s="6"/>
      <c r="L41" s="6"/>
      <c r="M41" s="6">
        <f t="shared" si="2"/>
        <v>43722</v>
      </c>
      <c r="N41" s="6">
        <v>43722</v>
      </c>
      <c r="O41" s="6"/>
      <c r="P41" s="71"/>
    </row>
    <row r="42" spans="1:16" ht="36">
      <c r="A42" s="4" t="s">
        <v>24</v>
      </c>
      <c r="B42" s="12" t="s">
        <v>43</v>
      </c>
      <c r="C42" s="6">
        <f>D42+N42</f>
        <v>2186</v>
      </c>
      <c r="D42" s="6">
        <v>0</v>
      </c>
      <c r="E42" s="6"/>
      <c r="F42" s="6"/>
      <c r="G42" s="6"/>
      <c r="H42" s="6"/>
      <c r="I42" s="6"/>
      <c r="J42" s="6"/>
      <c r="K42" s="6"/>
      <c r="L42" s="6"/>
      <c r="M42" s="6">
        <f t="shared" si="2"/>
        <v>2186</v>
      </c>
      <c r="N42" s="6">
        <v>2186</v>
      </c>
      <c r="O42" s="24"/>
      <c r="P42" s="72"/>
    </row>
    <row r="43" spans="1:16" ht="104.4">
      <c r="A43" s="30" t="s">
        <v>19</v>
      </c>
      <c r="B43" s="28" t="s">
        <v>37</v>
      </c>
      <c r="C43" s="22">
        <f>C44+C45</f>
        <v>62969</v>
      </c>
      <c r="D43" s="22">
        <f t="shared" ref="D43:O43" si="16">D44+D45</f>
        <v>0</v>
      </c>
      <c r="E43" s="22">
        <f t="shared" si="16"/>
        <v>0</v>
      </c>
      <c r="F43" s="22">
        <f t="shared" si="16"/>
        <v>0</v>
      </c>
      <c r="G43" s="22">
        <f t="shared" si="16"/>
        <v>0</v>
      </c>
      <c r="H43" s="22">
        <f t="shared" si="16"/>
        <v>0</v>
      </c>
      <c r="I43" s="22">
        <f t="shared" si="16"/>
        <v>0</v>
      </c>
      <c r="J43" s="22">
        <f t="shared" si="16"/>
        <v>0</v>
      </c>
      <c r="K43" s="22">
        <f t="shared" si="16"/>
        <v>0</v>
      </c>
      <c r="L43" s="22">
        <f t="shared" si="16"/>
        <v>0</v>
      </c>
      <c r="M43" s="22">
        <f t="shared" si="2"/>
        <v>62969</v>
      </c>
      <c r="N43" s="22">
        <f t="shared" si="16"/>
        <v>62969</v>
      </c>
      <c r="O43" s="22">
        <f t="shared" si="16"/>
        <v>0</v>
      </c>
      <c r="P43" s="70"/>
    </row>
    <row r="44" spans="1:16">
      <c r="A44" s="4" t="s">
        <v>24</v>
      </c>
      <c r="B44" s="12" t="s">
        <v>25</v>
      </c>
      <c r="C44" s="6">
        <f>D44+N44</f>
        <v>59970</v>
      </c>
      <c r="D44" s="6">
        <v>0</v>
      </c>
      <c r="E44" s="6"/>
      <c r="F44" s="6"/>
      <c r="G44" s="6"/>
      <c r="H44" s="6"/>
      <c r="I44" s="6"/>
      <c r="J44" s="6"/>
      <c r="K44" s="6"/>
      <c r="L44" s="6"/>
      <c r="M44" s="6">
        <f t="shared" si="2"/>
        <v>59970</v>
      </c>
      <c r="N44" s="6">
        <v>59970</v>
      </c>
      <c r="O44" s="6"/>
      <c r="P44" s="71"/>
    </row>
    <row r="45" spans="1:16" ht="36">
      <c r="A45" s="4" t="s">
        <v>24</v>
      </c>
      <c r="B45" s="12" t="s">
        <v>43</v>
      </c>
      <c r="C45" s="6">
        <f>D45+N45</f>
        <v>2999</v>
      </c>
      <c r="D45" s="6">
        <v>0</v>
      </c>
      <c r="E45" s="6"/>
      <c r="F45" s="6"/>
      <c r="G45" s="6"/>
      <c r="H45" s="6"/>
      <c r="I45" s="6"/>
      <c r="J45" s="6"/>
      <c r="K45" s="6"/>
      <c r="L45" s="6"/>
      <c r="M45" s="6">
        <f t="shared" si="2"/>
        <v>2999</v>
      </c>
      <c r="N45" s="6">
        <v>2999</v>
      </c>
      <c r="O45" s="24"/>
      <c r="P45" s="72"/>
    </row>
    <row r="46" spans="1:16" s="2" customFormat="1" ht="104.4">
      <c r="A46" s="43" t="s">
        <v>38</v>
      </c>
      <c r="B46" s="28" t="s">
        <v>39</v>
      </c>
      <c r="C46" s="22">
        <f>C47+C48</f>
        <v>33196</v>
      </c>
      <c r="D46" s="22">
        <f t="shared" ref="D46:O46" si="17">D47+D48</f>
        <v>28217</v>
      </c>
      <c r="E46" s="22">
        <f t="shared" si="17"/>
        <v>3433</v>
      </c>
      <c r="F46" s="22">
        <f t="shared" si="17"/>
        <v>3474</v>
      </c>
      <c r="G46" s="22">
        <f t="shared" si="17"/>
        <v>3798</v>
      </c>
      <c r="H46" s="22">
        <f t="shared" si="17"/>
        <v>3440</v>
      </c>
      <c r="I46" s="22">
        <f t="shared" si="17"/>
        <v>5551</v>
      </c>
      <c r="J46" s="22">
        <f t="shared" si="17"/>
        <v>4212</v>
      </c>
      <c r="K46" s="22">
        <f t="shared" si="17"/>
        <v>4309</v>
      </c>
      <c r="L46" s="22">
        <f t="shared" si="17"/>
        <v>0</v>
      </c>
      <c r="M46" s="22">
        <f t="shared" si="2"/>
        <v>4979</v>
      </c>
      <c r="N46" s="22">
        <f t="shared" si="17"/>
        <v>0</v>
      </c>
      <c r="O46" s="22">
        <f t="shared" si="17"/>
        <v>4979</v>
      </c>
      <c r="P46" s="43"/>
    </row>
    <row r="47" spans="1:16">
      <c r="A47" s="4" t="s">
        <v>24</v>
      </c>
      <c r="B47" s="12" t="s">
        <v>25</v>
      </c>
      <c r="C47" s="6">
        <f>D47+N47+O47</f>
        <v>31615</v>
      </c>
      <c r="D47" s="6">
        <f>SUM(E47:L47)</f>
        <v>26873</v>
      </c>
      <c r="E47" s="6">
        <f>E51</f>
        <v>3269</v>
      </c>
      <c r="F47" s="6">
        <f t="shared" ref="F47:O47" si="18">F51</f>
        <v>3309</v>
      </c>
      <c r="G47" s="6">
        <f t="shared" si="18"/>
        <v>3617</v>
      </c>
      <c r="H47" s="6">
        <f t="shared" si="18"/>
        <v>3276</v>
      </c>
      <c r="I47" s="6">
        <f t="shared" si="18"/>
        <v>5287</v>
      </c>
      <c r="J47" s="6">
        <f t="shared" si="18"/>
        <v>4011</v>
      </c>
      <c r="K47" s="6">
        <f t="shared" si="18"/>
        <v>4104</v>
      </c>
      <c r="L47" s="6">
        <f t="shared" si="18"/>
        <v>0</v>
      </c>
      <c r="M47" s="6">
        <f t="shared" si="2"/>
        <v>4742</v>
      </c>
      <c r="N47" s="6"/>
      <c r="O47" s="6">
        <f t="shared" si="18"/>
        <v>4742</v>
      </c>
      <c r="P47" s="1"/>
    </row>
    <row r="48" spans="1:16" ht="36">
      <c r="A48" s="4" t="s">
        <v>24</v>
      </c>
      <c r="B48" s="12" t="s">
        <v>43</v>
      </c>
      <c r="C48" s="6">
        <f>D48+N48+O48</f>
        <v>1581</v>
      </c>
      <c r="D48" s="6">
        <f>SUM(E48:L48)</f>
        <v>1344</v>
      </c>
      <c r="E48" s="6">
        <f>E52</f>
        <v>164</v>
      </c>
      <c r="F48" s="6">
        <f t="shared" ref="F48:O48" si="19">F52</f>
        <v>165</v>
      </c>
      <c r="G48" s="6">
        <f t="shared" si="19"/>
        <v>181</v>
      </c>
      <c r="H48" s="6">
        <f t="shared" si="19"/>
        <v>164</v>
      </c>
      <c r="I48" s="6">
        <f t="shared" si="19"/>
        <v>264</v>
      </c>
      <c r="J48" s="6">
        <f t="shared" si="19"/>
        <v>201</v>
      </c>
      <c r="K48" s="6">
        <f t="shared" si="19"/>
        <v>205</v>
      </c>
      <c r="L48" s="6">
        <f t="shared" si="19"/>
        <v>0</v>
      </c>
      <c r="M48" s="6">
        <f t="shared" si="2"/>
        <v>237</v>
      </c>
      <c r="N48" s="6"/>
      <c r="O48" s="6">
        <f t="shared" si="19"/>
        <v>237</v>
      </c>
      <c r="P48" s="9"/>
    </row>
    <row r="49" spans="1:16">
      <c r="A49" s="9"/>
      <c r="B49" s="10" t="s">
        <v>27</v>
      </c>
      <c r="C49" s="9"/>
      <c r="D49" s="9"/>
      <c r="E49" s="9"/>
      <c r="F49" s="9"/>
      <c r="G49" s="9"/>
      <c r="H49" s="9"/>
      <c r="I49" s="9"/>
      <c r="J49" s="9"/>
      <c r="K49" s="9"/>
      <c r="L49" s="9"/>
      <c r="M49" s="6"/>
      <c r="N49" s="9"/>
      <c r="O49" s="9"/>
      <c r="P49" s="9"/>
    </row>
    <row r="50" spans="1:16" s="13" customFormat="1" ht="108">
      <c r="A50" s="8"/>
      <c r="B50" s="12" t="s">
        <v>40</v>
      </c>
      <c r="C50" s="7">
        <f>C51+C52</f>
        <v>33196</v>
      </c>
      <c r="D50" s="7">
        <f t="shared" ref="D50:O50" si="20">D51+D52</f>
        <v>28217</v>
      </c>
      <c r="E50" s="7">
        <f t="shared" si="20"/>
        <v>3433</v>
      </c>
      <c r="F50" s="7">
        <f t="shared" si="20"/>
        <v>3474</v>
      </c>
      <c r="G50" s="7">
        <f t="shared" si="20"/>
        <v>3798</v>
      </c>
      <c r="H50" s="7">
        <f t="shared" si="20"/>
        <v>3440</v>
      </c>
      <c r="I50" s="7">
        <f t="shared" si="20"/>
        <v>5551</v>
      </c>
      <c r="J50" s="7">
        <f t="shared" si="20"/>
        <v>4212</v>
      </c>
      <c r="K50" s="7">
        <f t="shared" si="20"/>
        <v>4309</v>
      </c>
      <c r="L50" s="7">
        <f t="shared" si="20"/>
        <v>0</v>
      </c>
      <c r="M50" s="6">
        <f t="shared" si="2"/>
        <v>4979</v>
      </c>
      <c r="N50" s="7">
        <f t="shared" si="20"/>
        <v>0</v>
      </c>
      <c r="O50" s="7">
        <f t="shared" si="20"/>
        <v>4979</v>
      </c>
      <c r="P50" s="1"/>
    </row>
    <row r="51" spans="1:16" s="18" customFormat="1">
      <c r="A51" s="14" t="s">
        <v>26</v>
      </c>
      <c r="B51" s="15" t="s">
        <v>25</v>
      </c>
      <c r="C51" s="17">
        <f>D51+N51+O51</f>
        <v>31615</v>
      </c>
      <c r="D51" s="17">
        <f>SUM(E51:L51)</f>
        <v>26873</v>
      </c>
      <c r="E51" s="17">
        <v>3269</v>
      </c>
      <c r="F51" s="17">
        <v>3309</v>
      </c>
      <c r="G51" s="17">
        <v>3617</v>
      </c>
      <c r="H51" s="17">
        <v>3276</v>
      </c>
      <c r="I51" s="17">
        <v>5287</v>
      </c>
      <c r="J51" s="17">
        <v>4011</v>
      </c>
      <c r="K51" s="17">
        <v>4104</v>
      </c>
      <c r="L51" s="17">
        <v>0</v>
      </c>
      <c r="M51" s="17">
        <f t="shared" si="2"/>
        <v>4742</v>
      </c>
      <c r="N51" s="17"/>
      <c r="O51" s="17">
        <v>4742</v>
      </c>
      <c r="P51" s="5"/>
    </row>
    <row r="52" spans="1:16" s="18" customFormat="1" ht="36">
      <c r="A52" s="14" t="s">
        <v>26</v>
      </c>
      <c r="B52" s="15" t="s">
        <v>43</v>
      </c>
      <c r="C52" s="17">
        <f>D52+N52+O52</f>
        <v>1581</v>
      </c>
      <c r="D52" s="17">
        <f>SUM(E52:L52)</f>
        <v>1344</v>
      </c>
      <c r="E52" s="17">
        <v>164</v>
      </c>
      <c r="F52" s="17">
        <v>165</v>
      </c>
      <c r="G52" s="17">
        <v>181</v>
      </c>
      <c r="H52" s="17">
        <v>164</v>
      </c>
      <c r="I52" s="17">
        <v>264</v>
      </c>
      <c r="J52" s="17">
        <v>201</v>
      </c>
      <c r="K52" s="17">
        <v>205</v>
      </c>
      <c r="L52" s="17"/>
      <c r="M52" s="17">
        <f t="shared" si="2"/>
        <v>237</v>
      </c>
      <c r="N52" s="17"/>
      <c r="O52" s="17">
        <v>237</v>
      </c>
      <c r="P52" s="5"/>
    </row>
  </sheetData>
  <mergeCells count="19">
    <mergeCell ref="P16:P18"/>
    <mergeCell ref="P13:P15"/>
    <mergeCell ref="P19:P21"/>
    <mergeCell ref="P26:P28"/>
    <mergeCell ref="P33:P35"/>
    <mergeCell ref="P40:P42"/>
    <mergeCell ref="P43:P45"/>
    <mergeCell ref="P31:P32"/>
    <mergeCell ref="A1:C1"/>
    <mergeCell ref="A2:P2"/>
    <mergeCell ref="A3:P3"/>
    <mergeCell ref="A5:A7"/>
    <mergeCell ref="B5:B7"/>
    <mergeCell ref="C5:C7"/>
    <mergeCell ref="D5:O5"/>
    <mergeCell ref="P5:P7"/>
    <mergeCell ref="D6:L6"/>
    <mergeCell ref="M4:P4"/>
    <mergeCell ref="M6:M7"/>
  </mergeCells>
  <pageMargins left="0.32" right="0.16" top="0.38" bottom="0.48" header="0.3" footer="0.3"/>
  <pageSetup paperSize="9" scale="66" fitToHeight="0" orientation="landscape" verticalDpi="0" r:id="rId1"/>
  <headerFooter>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tabSelected="1" zoomScale="70" zoomScaleNormal="70" workbookViewId="0">
      <selection activeCell="U10" sqref="U10:U13"/>
    </sheetView>
  </sheetViews>
  <sheetFormatPr defaultColWidth="8.88671875" defaultRowHeight="18"/>
  <cols>
    <col min="1" max="1" width="7.6640625" style="11" customWidth="1"/>
    <col min="2" max="2" width="33.109375" style="41" customWidth="1"/>
    <col min="3" max="3" width="20.6640625" style="11" customWidth="1"/>
    <col min="4" max="4" width="15.33203125" style="11" customWidth="1"/>
    <col min="5" max="5" width="13" style="11" customWidth="1"/>
    <col min="6" max="7" width="13.33203125" style="11" customWidth="1"/>
    <col min="8" max="8" width="14.6640625" style="11" customWidth="1"/>
    <col min="9" max="13" width="13.33203125" style="11" customWidth="1"/>
    <col min="14" max="14" width="14.33203125" style="11" hidden="1" customWidth="1"/>
    <col min="15" max="15" width="12" style="11" hidden="1" customWidth="1"/>
    <col min="16" max="16" width="10.88671875" style="11" customWidth="1"/>
    <col min="17" max="18" width="8.88671875" style="11"/>
    <col min="19" max="19" width="10.33203125" style="11" bestFit="1" customWidth="1"/>
    <col min="20" max="16384" width="8.88671875" style="11"/>
  </cols>
  <sheetData>
    <row r="1" spans="1:19" ht="24.6" customHeight="1">
      <c r="A1" s="54" t="s">
        <v>50</v>
      </c>
      <c r="B1" s="54"/>
      <c r="C1" s="54"/>
      <c r="D1" s="44"/>
      <c r="E1" s="3"/>
      <c r="F1" s="3"/>
      <c r="G1" s="3"/>
      <c r="H1" s="3"/>
      <c r="I1" s="3"/>
      <c r="J1" s="3"/>
      <c r="K1" s="3"/>
      <c r="L1" s="3"/>
      <c r="M1" s="3"/>
    </row>
    <row r="2" spans="1:19" ht="24.6" customHeight="1">
      <c r="A2" s="55" t="s">
        <v>49</v>
      </c>
      <c r="B2" s="55"/>
      <c r="C2" s="55"/>
      <c r="D2" s="55"/>
      <c r="E2" s="55"/>
      <c r="F2" s="55"/>
      <c r="G2" s="55"/>
      <c r="H2" s="55"/>
      <c r="I2" s="55"/>
      <c r="J2" s="55"/>
      <c r="K2" s="55"/>
      <c r="L2" s="55"/>
      <c r="M2" s="55"/>
      <c r="N2" s="55"/>
      <c r="O2" s="55"/>
      <c r="P2" s="55"/>
    </row>
    <row r="3" spans="1:19" ht="30" customHeight="1">
      <c r="A3" s="56" t="str">
        <f>'Biểu 1'!A3:P3</f>
        <v>(Kèm theo Nghị quyết số      /NQ-HĐND ngày     tháng  năm 2022 của Hội đồng nhân dân tỉnh Bắc Kạn)</v>
      </c>
      <c r="B3" s="56"/>
      <c r="C3" s="56"/>
      <c r="D3" s="56"/>
      <c r="E3" s="56"/>
      <c r="F3" s="56"/>
      <c r="G3" s="56"/>
      <c r="H3" s="56"/>
      <c r="I3" s="56"/>
      <c r="J3" s="56"/>
      <c r="K3" s="56"/>
      <c r="L3" s="56"/>
      <c r="M3" s="56"/>
      <c r="N3" s="56"/>
      <c r="O3" s="56"/>
      <c r="P3" s="56"/>
    </row>
    <row r="4" spans="1:19">
      <c r="A4" s="20"/>
      <c r="B4" s="21"/>
      <c r="C4" s="20"/>
      <c r="D4" s="20"/>
      <c r="E4" s="20"/>
      <c r="F4" s="20"/>
      <c r="G4" s="20"/>
      <c r="H4" s="20"/>
      <c r="I4" s="20"/>
      <c r="J4" s="20"/>
      <c r="K4" s="20"/>
      <c r="L4" s="20"/>
      <c r="M4" s="20"/>
      <c r="N4" s="75" t="s">
        <v>44</v>
      </c>
      <c r="O4" s="75"/>
      <c r="P4" s="75"/>
    </row>
    <row r="5" spans="1:19">
      <c r="A5" s="57" t="s">
        <v>0</v>
      </c>
      <c r="B5" s="57" t="s">
        <v>1</v>
      </c>
      <c r="C5" s="58" t="s">
        <v>42</v>
      </c>
      <c r="D5" s="61" t="s">
        <v>22</v>
      </c>
      <c r="E5" s="62"/>
      <c r="F5" s="62"/>
      <c r="G5" s="62"/>
      <c r="H5" s="62"/>
      <c r="I5" s="62"/>
      <c r="J5" s="62"/>
      <c r="K5" s="62"/>
      <c r="L5" s="62"/>
      <c r="M5" s="62"/>
      <c r="N5" s="62"/>
      <c r="O5" s="62"/>
      <c r="P5" s="63" t="s">
        <v>12</v>
      </c>
    </row>
    <row r="6" spans="1:19" ht="30" customHeight="1">
      <c r="A6" s="57"/>
      <c r="B6" s="57"/>
      <c r="C6" s="59"/>
      <c r="D6" s="66" t="s">
        <v>51</v>
      </c>
      <c r="E6" s="66"/>
      <c r="F6" s="66"/>
      <c r="G6" s="66"/>
      <c r="H6" s="66"/>
      <c r="I6" s="66"/>
      <c r="J6" s="66"/>
      <c r="K6" s="66"/>
      <c r="L6" s="66"/>
      <c r="M6" s="68" t="s">
        <v>52</v>
      </c>
      <c r="N6" s="68" t="s">
        <v>52</v>
      </c>
      <c r="O6" s="68" t="s">
        <v>52</v>
      </c>
      <c r="P6" s="64"/>
    </row>
    <row r="7" spans="1:19" ht="42" customHeight="1">
      <c r="A7" s="57"/>
      <c r="B7" s="57"/>
      <c r="C7" s="60"/>
      <c r="D7" s="43" t="s">
        <v>2</v>
      </c>
      <c r="E7" s="1" t="s">
        <v>3</v>
      </c>
      <c r="F7" s="1" t="s">
        <v>4</v>
      </c>
      <c r="G7" s="1" t="s">
        <v>5</v>
      </c>
      <c r="H7" s="1" t="s">
        <v>9</v>
      </c>
      <c r="I7" s="1" t="s">
        <v>6</v>
      </c>
      <c r="J7" s="1" t="s">
        <v>7</v>
      </c>
      <c r="K7" s="1" t="s">
        <v>8</v>
      </c>
      <c r="L7" s="1" t="s">
        <v>10</v>
      </c>
      <c r="M7" s="69"/>
      <c r="N7" s="69"/>
      <c r="O7" s="69"/>
      <c r="P7" s="65"/>
    </row>
    <row r="8" spans="1:19" ht="41.4" customHeight="1">
      <c r="A8" s="1">
        <v>1</v>
      </c>
      <c r="B8" s="1">
        <v>2</v>
      </c>
      <c r="C8" s="50" t="s">
        <v>53</v>
      </c>
      <c r="D8" s="1" t="s">
        <v>48</v>
      </c>
      <c r="E8" s="1">
        <v>5</v>
      </c>
      <c r="F8" s="1">
        <v>6</v>
      </c>
      <c r="G8" s="1">
        <v>7</v>
      </c>
      <c r="H8" s="1">
        <v>8</v>
      </c>
      <c r="I8" s="1">
        <v>9</v>
      </c>
      <c r="J8" s="1">
        <v>10</v>
      </c>
      <c r="K8" s="1">
        <v>11</v>
      </c>
      <c r="L8" s="1">
        <v>12</v>
      </c>
      <c r="M8" s="1">
        <v>13</v>
      </c>
      <c r="N8" s="1"/>
      <c r="O8" s="1"/>
      <c r="P8" s="51">
        <v>14</v>
      </c>
    </row>
    <row r="9" spans="1:19">
      <c r="A9" s="43"/>
      <c r="B9" s="43" t="s">
        <v>20</v>
      </c>
      <c r="C9" s="22">
        <f>C10+C11</f>
        <v>317252</v>
      </c>
      <c r="D9" s="22">
        <f t="shared" ref="D9:O9" si="0">D10+D11</f>
        <v>151718</v>
      </c>
      <c r="E9" s="22">
        <f t="shared" si="0"/>
        <v>18918</v>
      </c>
      <c r="F9" s="22">
        <f t="shared" si="0"/>
        <v>22846</v>
      </c>
      <c r="G9" s="22">
        <f t="shared" si="0"/>
        <v>17898</v>
      </c>
      <c r="H9" s="22">
        <f t="shared" si="0"/>
        <v>18862</v>
      </c>
      <c r="I9" s="22">
        <f t="shared" si="0"/>
        <v>29412</v>
      </c>
      <c r="J9" s="22">
        <f t="shared" si="0"/>
        <v>20104</v>
      </c>
      <c r="K9" s="22">
        <f t="shared" si="0"/>
        <v>23407</v>
      </c>
      <c r="L9" s="22">
        <f t="shared" si="0"/>
        <v>271</v>
      </c>
      <c r="M9" s="22">
        <f>N9+O9</f>
        <v>165534</v>
      </c>
      <c r="N9" s="22">
        <f t="shared" si="0"/>
        <v>164638</v>
      </c>
      <c r="O9" s="22">
        <f t="shared" si="0"/>
        <v>896</v>
      </c>
      <c r="P9" s="9"/>
    </row>
    <row r="10" spans="1:19">
      <c r="A10" s="23" t="s">
        <v>24</v>
      </c>
      <c r="B10" s="12" t="s">
        <v>25</v>
      </c>
      <c r="C10" s="6">
        <f>D10+N10+O10</f>
        <v>300876</v>
      </c>
      <c r="D10" s="6">
        <f t="shared" ref="D10:L11" si="1">D14+D17+D20+D27+D34+D41+D47+D44</f>
        <v>144333</v>
      </c>
      <c r="E10" s="6">
        <f t="shared" si="1"/>
        <v>17970</v>
      </c>
      <c r="F10" s="6">
        <f t="shared" si="1"/>
        <v>21741</v>
      </c>
      <c r="G10" s="6">
        <f t="shared" si="1"/>
        <v>17028</v>
      </c>
      <c r="H10" s="6">
        <f t="shared" si="1"/>
        <v>17951</v>
      </c>
      <c r="I10" s="6">
        <f t="shared" si="1"/>
        <v>27996</v>
      </c>
      <c r="J10" s="6">
        <f t="shared" si="1"/>
        <v>19115</v>
      </c>
      <c r="K10" s="6">
        <f t="shared" si="1"/>
        <v>22274</v>
      </c>
      <c r="L10" s="6">
        <f t="shared" si="1"/>
        <v>258</v>
      </c>
      <c r="M10" s="6">
        <f t="shared" ref="M10:M52" si="2">N10+O10</f>
        <v>156543</v>
      </c>
      <c r="N10" s="6">
        <f>N14+N17+N20+N27+N34+N41+N47+N44</f>
        <v>155690</v>
      </c>
      <c r="O10" s="6">
        <f>O14+O17+O20+O27+O34+O41+O47+O44</f>
        <v>853</v>
      </c>
      <c r="P10" s="42"/>
    </row>
    <row r="11" spans="1:19" s="26" customFormat="1" ht="36">
      <c r="A11" s="23" t="s">
        <v>24</v>
      </c>
      <c r="B11" s="12" t="s">
        <v>43</v>
      </c>
      <c r="C11" s="6">
        <f>D11+N11+O11</f>
        <v>16376</v>
      </c>
      <c r="D11" s="6">
        <f t="shared" si="1"/>
        <v>7385</v>
      </c>
      <c r="E11" s="6">
        <f t="shared" si="1"/>
        <v>948</v>
      </c>
      <c r="F11" s="6">
        <f t="shared" si="1"/>
        <v>1105</v>
      </c>
      <c r="G11" s="6">
        <f t="shared" si="1"/>
        <v>870</v>
      </c>
      <c r="H11" s="6">
        <f t="shared" si="1"/>
        <v>911</v>
      </c>
      <c r="I11" s="6">
        <f t="shared" si="1"/>
        <v>1416</v>
      </c>
      <c r="J11" s="6">
        <f t="shared" si="1"/>
        <v>989</v>
      </c>
      <c r="K11" s="6">
        <f t="shared" si="1"/>
        <v>1133</v>
      </c>
      <c r="L11" s="6">
        <f t="shared" si="1"/>
        <v>13</v>
      </c>
      <c r="M11" s="6">
        <f t="shared" si="2"/>
        <v>8991</v>
      </c>
      <c r="N11" s="6">
        <f>N15+N18+N21+N28+N35+N42+N48+N45</f>
        <v>8948</v>
      </c>
      <c r="O11" s="6">
        <f>O15+O18+O21+O28+O35+O42+O48+O45</f>
        <v>43</v>
      </c>
      <c r="P11" s="42"/>
    </row>
    <row r="12" spans="1:19" ht="33" customHeight="1">
      <c r="A12" s="43"/>
      <c r="B12" s="27" t="s">
        <v>41</v>
      </c>
      <c r="C12" s="43"/>
      <c r="D12" s="43"/>
      <c r="E12" s="43"/>
      <c r="F12" s="43"/>
      <c r="G12" s="43"/>
      <c r="H12" s="43"/>
      <c r="I12" s="43"/>
      <c r="J12" s="43"/>
      <c r="K12" s="43"/>
      <c r="L12" s="43"/>
      <c r="M12" s="6">
        <f t="shared" si="2"/>
        <v>0</v>
      </c>
      <c r="N12" s="9"/>
      <c r="O12" s="9"/>
      <c r="P12" s="9"/>
    </row>
    <row r="13" spans="1:19" s="45" customFormat="1" ht="78.599999999999994" customHeight="1">
      <c r="A13" s="43" t="s">
        <v>13</v>
      </c>
      <c r="B13" s="28" t="s">
        <v>34</v>
      </c>
      <c r="C13" s="22">
        <f>C14+C15</f>
        <v>39054</v>
      </c>
      <c r="D13" s="22">
        <f t="shared" ref="D13:O13" si="3">D14+D15</f>
        <v>4897</v>
      </c>
      <c r="E13" s="22">
        <f t="shared" si="3"/>
        <v>1278</v>
      </c>
      <c r="F13" s="22">
        <f t="shared" si="3"/>
        <v>485</v>
      </c>
      <c r="G13" s="22">
        <f t="shared" si="3"/>
        <v>485</v>
      </c>
      <c r="H13" s="22">
        <f t="shared" si="3"/>
        <v>397</v>
      </c>
      <c r="I13" s="22">
        <f t="shared" si="3"/>
        <v>530</v>
      </c>
      <c r="J13" s="22">
        <f t="shared" si="3"/>
        <v>1104</v>
      </c>
      <c r="K13" s="22">
        <f t="shared" si="3"/>
        <v>618</v>
      </c>
      <c r="L13" s="22">
        <f t="shared" si="3"/>
        <v>0</v>
      </c>
      <c r="M13" s="22">
        <f t="shared" si="2"/>
        <v>34157</v>
      </c>
      <c r="N13" s="22">
        <f t="shared" si="3"/>
        <v>34157</v>
      </c>
      <c r="O13" s="22">
        <f t="shared" si="3"/>
        <v>0</v>
      </c>
      <c r="P13" s="70"/>
      <c r="S13" s="49"/>
    </row>
    <row r="14" spans="1:19" ht="36" customHeight="1">
      <c r="A14" s="4" t="s">
        <v>24</v>
      </c>
      <c r="B14" s="12" t="s">
        <v>25</v>
      </c>
      <c r="C14" s="6">
        <f>D14+N14+O14</f>
        <v>37156</v>
      </c>
      <c r="D14" s="6">
        <f>SUM(E14:L14)</f>
        <v>4505</v>
      </c>
      <c r="E14" s="6">
        <v>1170</v>
      </c>
      <c r="F14" s="6">
        <v>445</v>
      </c>
      <c r="G14" s="6">
        <v>445</v>
      </c>
      <c r="H14" s="6">
        <v>365</v>
      </c>
      <c r="I14" s="6">
        <v>490</v>
      </c>
      <c r="J14" s="6">
        <v>1020</v>
      </c>
      <c r="K14" s="6">
        <v>570</v>
      </c>
      <c r="L14" s="6">
        <v>0</v>
      </c>
      <c r="M14" s="6">
        <f t="shared" si="2"/>
        <v>32651</v>
      </c>
      <c r="N14" s="6">
        <f>32651</f>
        <v>32651</v>
      </c>
      <c r="O14" s="29"/>
      <c r="P14" s="71"/>
    </row>
    <row r="15" spans="1:19" ht="36">
      <c r="A15" s="4" t="s">
        <v>24</v>
      </c>
      <c r="B15" s="12" t="s">
        <v>43</v>
      </c>
      <c r="C15" s="6">
        <f>D15+N15+O15</f>
        <v>1898</v>
      </c>
      <c r="D15" s="6">
        <f>SUM(E15:L15)</f>
        <v>392</v>
      </c>
      <c r="E15" s="6">
        <v>108</v>
      </c>
      <c r="F15" s="6">
        <v>40</v>
      </c>
      <c r="G15" s="6">
        <v>40</v>
      </c>
      <c r="H15" s="6">
        <v>32</v>
      </c>
      <c r="I15" s="6">
        <v>40</v>
      </c>
      <c r="J15" s="6">
        <v>84</v>
      </c>
      <c r="K15" s="6">
        <v>48</v>
      </c>
      <c r="L15" s="6">
        <v>0</v>
      </c>
      <c r="M15" s="6">
        <f t="shared" si="2"/>
        <v>1506</v>
      </c>
      <c r="N15" s="6">
        <f>1506</f>
        <v>1506</v>
      </c>
      <c r="O15" s="29"/>
      <c r="P15" s="72"/>
    </row>
    <row r="16" spans="1:19" s="45" customFormat="1" ht="52.2">
      <c r="A16" s="30" t="s">
        <v>14</v>
      </c>
      <c r="B16" s="28" t="s">
        <v>28</v>
      </c>
      <c r="C16" s="22">
        <f>C17+C18</f>
        <v>38134</v>
      </c>
      <c r="D16" s="22">
        <f t="shared" ref="D16:O16" si="4">D17+D18</f>
        <v>0</v>
      </c>
      <c r="E16" s="22">
        <f t="shared" si="4"/>
        <v>0</v>
      </c>
      <c r="F16" s="22">
        <f t="shared" si="4"/>
        <v>0</v>
      </c>
      <c r="G16" s="22">
        <f t="shared" si="4"/>
        <v>0</v>
      </c>
      <c r="H16" s="22">
        <f t="shared" si="4"/>
        <v>0</v>
      </c>
      <c r="I16" s="22">
        <f t="shared" si="4"/>
        <v>0</v>
      </c>
      <c r="J16" s="22">
        <f t="shared" si="4"/>
        <v>0</v>
      </c>
      <c r="K16" s="22">
        <f t="shared" si="4"/>
        <v>0</v>
      </c>
      <c r="L16" s="22">
        <f t="shared" si="4"/>
        <v>0</v>
      </c>
      <c r="M16" s="22">
        <f t="shared" si="2"/>
        <v>38134</v>
      </c>
      <c r="N16" s="22">
        <f t="shared" si="4"/>
        <v>38134</v>
      </c>
      <c r="O16" s="22">
        <f t="shared" si="4"/>
        <v>0</v>
      </c>
      <c r="P16" s="70"/>
    </row>
    <row r="17" spans="1:16" ht="18" customHeight="1">
      <c r="A17" s="14" t="s">
        <v>24</v>
      </c>
      <c r="B17" s="12" t="s">
        <v>25</v>
      </c>
      <c r="C17" s="6">
        <f>D17+N17+O17</f>
        <v>36319</v>
      </c>
      <c r="D17" s="6">
        <f>SUM(E17:L17)</f>
        <v>0</v>
      </c>
      <c r="E17" s="6">
        <v>0</v>
      </c>
      <c r="F17" s="6">
        <v>0</v>
      </c>
      <c r="G17" s="6">
        <v>0</v>
      </c>
      <c r="H17" s="6">
        <v>0</v>
      </c>
      <c r="I17" s="6">
        <v>0</v>
      </c>
      <c r="J17" s="6">
        <v>0</v>
      </c>
      <c r="K17" s="6">
        <v>0</v>
      </c>
      <c r="L17" s="6">
        <v>0</v>
      </c>
      <c r="M17" s="6">
        <f t="shared" si="2"/>
        <v>36319</v>
      </c>
      <c r="N17" s="6">
        <f>29846+6473</f>
        <v>36319</v>
      </c>
      <c r="O17" s="6"/>
      <c r="P17" s="71"/>
    </row>
    <row r="18" spans="1:16" ht="36">
      <c r="A18" s="14" t="s">
        <v>24</v>
      </c>
      <c r="B18" s="12" t="s">
        <v>43</v>
      </c>
      <c r="C18" s="6">
        <f>D18+N18+O18</f>
        <v>1815</v>
      </c>
      <c r="D18" s="6">
        <f>SUM(E18:L18)</f>
        <v>0</v>
      </c>
      <c r="E18" s="6">
        <v>0</v>
      </c>
      <c r="F18" s="6">
        <v>0</v>
      </c>
      <c r="G18" s="6">
        <v>0</v>
      </c>
      <c r="H18" s="6">
        <v>0</v>
      </c>
      <c r="I18" s="6">
        <v>0</v>
      </c>
      <c r="J18" s="6">
        <v>0</v>
      </c>
      <c r="K18" s="6">
        <v>0</v>
      </c>
      <c r="L18" s="6">
        <v>0</v>
      </c>
      <c r="M18" s="6">
        <f t="shared" si="2"/>
        <v>1815</v>
      </c>
      <c r="N18" s="6">
        <f>1492+323</f>
        <v>1815</v>
      </c>
      <c r="O18" s="17"/>
      <c r="P18" s="72"/>
    </row>
    <row r="19" spans="1:16" s="33" customFormat="1" ht="104.4">
      <c r="A19" s="31" t="s">
        <v>15</v>
      </c>
      <c r="B19" s="28" t="s">
        <v>29</v>
      </c>
      <c r="C19" s="22">
        <f>C20+C21</f>
        <v>6490</v>
      </c>
      <c r="D19" s="22">
        <f t="shared" ref="D19:O19" si="5">D20+D21</f>
        <v>0</v>
      </c>
      <c r="E19" s="22">
        <f t="shared" si="5"/>
        <v>0</v>
      </c>
      <c r="F19" s="22">
        <f t="shared" si="5"/>
        <v>0</v>
      </c>
      <c r="G19" s="22">
        <f t="shared" si="5"/>
        <v>0</v>
      </c>
      <c r="H19" s="22">
        <f t="shared" si="5"/>
        <v>0</v>
      </c>
      <c r="I19" s="22">
        <f t="shared" si="5"/>
        <v>0</v>
      </c>
      <c r="J19" s="22">
        <f t="shared" si="5"/>
        <v>0</v>
      </c>
      <c r="K19" s="22">
        <f t="shared" si="5"/>
        <v>0</v>
      </c>
      <c r="L19" s="22">
        <f t="shared" si="5"/>
        <v>0</v>
      </c>
      <c r="M19" s="22">
        <f t="shared" si="2"/>
        <v>6490</v>
      </c>
      <c r="N19" s="22">
        <f t="shared" si="5"/>
        <v>6490</v>
      </c>
      <c r="O19" s="22">
        <f t="shared" si="5"/>
        <v>0</v>
      </c>
      <c r="P19" s="70"/>
    </row>
    <row r="20" spans="1:16">
      <c r="A20" s="14" t="s">
        <v>24</v>
      </c>
      <c r="B20" s="12" t="s">
        <v>25</v>
      </c>
      <c r="C20" s="6">
        <f>D20+N20+O20</f>
        <v>6181</v>
      </c>
      <c r="D20" s="6">
        <f>SUM(E20:L20)</f>
        <v>0</v>
      </c>
      <c r="E20" s="6">
        <v>0</v>
      </c>
      <c r="F20" s="6">
        <v>0</v>
      </c>
      <c r="G20" s="6">
        <v>0</v>
      </c>
      <c r="H20" s="6">
        <v>0</v>
      </c>
      <c r="I20" s="6">
        <v>0</v>
      </c>
      <c r="J20" s="6">
        <v>0</v>
      </c>
      <c r="K20" s="6">
        <v>0</v>
      </c>
      <c r="L20" s="6">
        <v>0</v>
      </c>
      <c r="M20" s="6">
        <f t="shared" si="2"/>
        <v>6181</v>
      </c>
      <c r="N20" s="6">
        <v>6181</v>
      </c>
      <c r="O20" s="6"/>
      <c r="P20" s="71"/>
    </row>
    <row r="21" spans="1:16" ht="36">
      <c r="A21" s="14" t="s">
        <v>24</v>
      </c>
      <c r="B21" s="12" t="s">
        <v>43</v>
      </c>
      <c r="C21" s="6">
        <f>D21+N21+O21</f>
        <v>309</v>
      </c>
      <c r="D21" s="6">
        <f>SUM(E21:L21)</f>
        <v>0</v>
      </c>
      <c r="E21" s="6">
        <v>0</v>
      </c>
      <c r="F21" s="6">
        <v>0</v>
      </c>
      <c r="G21" s="6">
        <v>0</v>
      </c>
      <c r="H21" s="6">
        <v>0</v>
      </c>
      <c r="I21" s="6">
        <v>0</v>
      </c>
      <c r="J21" s="6">
        <v>0</v>
      </c>
      <c r="K21" s="6">
        <v>0</v>
      </c>
      <c r="L21" s="6">
        <v>0</v>
      </c>
      <c r="M21" s="6">
        <f t="shared" si="2"/>
        <v>309</v>
      </c>
      <c r="N21" s="6">
        <v>309</v>
      </c>
      <c r="O21" s="24"/>
      <c r="P21" s="72"/>
    </row>
    <row r="22" spans="1:16">
      <c r="A22" s="9"/>
      <c r="B22" s="10" t="s">
        <v>27</v>
      </c>
      <c r="C22" s="9"/>
      <c r="D22" s="9"/>
      <c r="E22" s="9"/>
      <c r="F22" s="9"/>
      <c r="G22" s="9"/>
      <c r="H22" s="9"/>
      <c r="I22" s="9"/>
      <c r="J22" s="9"/>
      <c r="K22" s="9"/>
      <c r="L22" s="9"/>
      <c r="M22" s="6">
        <f t="shared" si="2"/>
        <v>0</v>
      </c>
      <c r="N22" s="9"/>
      <c r="O22" s="9"/>
      <c r="P22" s="9"/>
    </row>
    <row r="23" spans="1:16" ht="126">
      <c r="A23" s="1"/>
      <c r="B23" s="12" t="s">
        <v>30</v>
      </c>
      <c r="C23" s="7">
        <f>C24+C25</f>
        <v>6490</v>
      </c>
      <c r="D23" s="7">
        <f t="shared" ref="D23:N23" si="6">D24+D25</f>
        <v>0</v>
      </c>
      <c r="E23" s="7">
        <f t="shared" si="6"/>
        <v>0</v>
      </c>
      <c r="F23" s="7">
        <f t="shared" si="6"/>
        <v>0</v>
      </c>
      <c r="G23" s="7">
        <f t="shared" si="6"/>
        <v>0</v>
      </c>
      <c r="H23" s="7">
        <f t="shared" si="6"/>
        <v>0</v>
      </c>
      <c r="I23" s="7">
        <f t="shared" si="6"/>
        <v>0</v>
      </c>
      <c r="J23" s="7">
        <f t="shared" si="6"/>
        <v>0</v>
      </c>
      <c r="K23" s="7">
        <f t="shared" si="6"/>
        <v>0</v>
      </c>
      <c r="L23" s="7">
        <f t="shared" si="6"/>
        <v>0</v>
      </c>
      <c r="M23" s="6">
        <f t="shared" si="2"/>
        <v>6490</v>
      </c>
      <c r="N23" s="7">
        <f t="shared" si="6"/>
        <v>6490</v>
      </c>
      <c r="O23" s="7"/>
      <c r="P23" s="9"/>
    </row>
    <row r="24" spans="1:16" s="18" customFormat="1">
      <c r="A24" s="14" t="s">
        <v>26</v>
      </c>
      <c r="B24" s="15" t="s">
        <v>25</v>
      </c>
      <c r="C24" s="17">
        <f>D24+N24+O24</f>
        <v>6181</v>
      </c>
      <c r="D24" s="34">
        <f>SUM(E24:L24)</f>
        <v>0</v>
      </c>
      <c r="E24" s="34">
        <v>0</v>
      </c>
      <c r="F24" s="34">
        <v>0</v>
      </c>
      <c r="G24" s="34">
        <v>0</v>
      </c>
      <c r="H24" s="34">
        <v>0</v>
      </c>
      <c r="I24" s="34">
        <v>0</v>
      </c>
      <c r="J24" s="34">
        <v>0</v>
      </c>
      <c r="K24" s="34">
        <v>0</v>
      </c>
      <c r="L24" s="34">
        <v>0</v>
      </c>
      <c r="M24" s="17">
        <f t="shared" si="2"/>
        <v>6181</v>
      </c>
      <c r="N24" s="17">
        <v>6181</v>
      </c>
      <c r="O24" s="35"/>
      <c r="P24" s="5"/>
    </row>
    <row r="25" spans="1:16" s="18" customFormat="1" ht="36">
      <c r="A25" s="14" t="s">
        <v>26</v>
      </c>
      <c r="B25" s="15" t="s">
        <v>43</v>
      </c>
      <c r="C25" s="17">
        <f>D25+N25+O25</f>
        <v>309</v>
      </c>
      <c r="D25" s="34">
        <f>SUM(E25:L25)</f>
        <v>0</v>
      </c>
      <c r="E25" s="34"/>
      <c r="F25" s="34"/>
      <c r="G25" s="34"/>
      <c r="H25" s="34"/>
      <c r="I25" s="34"/>
      <c r="J25" s="34"/>
      <c r="K25" s="34"/>
      <c r="L25" s="34"/>
      <c r="M25" s="17">
        <f t="shared" si="2"/>
        <v>309</v>
      </c>
      <c r="N25" s="16">
        <v>309</v>
      </c>
      <c r="O25" s="35"/>
      <c r="P25" s="25"/>
    </row>
    <row r="26" spans="1:16" s="36" customFormat="1" ht="69.599999999999994">
      <c r="A26" s="43" t="s">
        <v>16</v>
      </c>
      <c r="B26" s="28" t="s">
        <v>31</v>
      </c>
      <c r="C26" s="22">
        <f>C27+C28</f>
        <v>179501</v>
      </c>
      <c r="D26" s="22">
        <f t="shared" ref="D26:O26" si="7">D27+D28</f>
        <v>141740</v>
      </c>
      <c r="E26" s="22">
        <f t="shared" si="7"/>
        <v>17022</v>
      </c>
      <c r="F26" s="22">
        <f t="shared" si="7"/>
        <v>21735</v>
      </c>
      <c r="G26" s="22">
        <f t="shared" si="7"/>
        <v>16729</v>
      </c>
      <c r="H26" s="22">
        <f t="shared" si="7"/>
        <v>17846</v>
      </c>
      <c r="I26" s="22">
        <f t="shared" si="7"/>
        <v>27882</v>
      </c>
      <c r="J26" s="22">
        <f t="shared" si="7"/>
        <v>18242</v>
      </c>
      <c r="K26" s="22">
        <f t="shared" si="7"/>
        <v>22013</v>
      </c>
      <c r="L26" s="22">
        <f t="shared" si="7"/>
        <v>271</v>
      </c>
      <c r="M26" s="22">
        <f t="shared" si="2"/>
        <v>37761</v>
      </c>
      <c r="N26" s="22">
        <f t="shared" si="7"/>
        <v>37761</v>
      </c>
      <c r="O26" s="22">
        <f t="shared" si="7"/>
        <v>0</v>
      </c>
      <c r="P26" s="70"/>
    </row>
    <row r="27" spans="1:16">
      <c r="A27" s="14" t="s">
        <v>24</v>
      </c>
      <c r="B27" s="12" t="s">
        <v>25</v>
      </c>
      <c r="C27" s="6">
        <f>D27+N27+O27</f>
        <v>169724</v>
      </c>
      <c r="D27" s="6">
        <f>D31</f>
        <v>134990</v>
      </c>
      <c r="E27" s="6">
        <f t="shared" ref="E27:N28" si="8">E31</f>
        <v>16212</v>
      </c>
      <c r="F27" s="6">
        <f t="shared" si="8"/>
        <v>20700</v>
      </c>
      <c r="G27" s="6">
        <f t="shared" si="8"/>
        <v>15932</v>
      </c>
      <c r="H27" s="6">
        <f t="shared" si="8"/>
        <v>16996</v>
      </c>
      <c r="I27" s="6">
        <f t="shared" si="8"/>
        <v>26554</v>
      </c>
      <c r="J27" s="6">
        <f t="shared" si="8"/>
        <v>17373</v>
      </c>
      <c r="K27" s="6">
        <f t="shared" si="8"/>
        <v>20965</v>
      </c>
      <c r="L27" s="6">
        <f t="shared" si="8"/>
        <v>258</v>
      </c>
      <c r="M27" s="6">
        <f t="shared" si="2"/>
        <v>34734</v>
      </c>
      <c r="N27" s="6">
        <f t="shared" si="8"/>
        <v>34734</v>
      </c>
      <c r="O27" s="6"/>
      <c r="P27" s="71"/>
    </row>
    <row r="28" spans="1:16" ht="36">
      <c r="A28" s="14" t="s">
        <v>24</v>
      </c>
      <c r="B28" s="12" t="s">
        <v>43</v>
      </c>
      <c r="C28" s="6">
        <f>D28+N28+O28</f>
        <v>9777</v>
      </c>
      <c r="D28" s="6">
        <f>D32</f>
        <v>6750</v>
      </c>
      <c r="E28" s="6">
        <f t="shared" si="8"/>
        <v>810</v>
      </c>
      <c r="F28" s="6">
        <f t="shared" si="8"/>
        <v>1035</v>
      </c>
      <c r="G28" s="6">
        <f t="shared" si="8"/>
        <v>797</v>
      </c>
      <c r="H28" s="6">
        <f t="shared" si="8"/>
        <v>850</v>
      </c>
      <c r="I28" s="6">
        <f t="shared" si="8"/>
        <v>1328</v>
      </c>
      <c r="J28" s="6">
        <f t="shared" si="8"/>
        <v>869</v>
      </c>
      <c r="K28" s="6">
        <f t="shared" si="8"/>
        <v>1048</v>
      </c>
      <c r="L28" s="6">
        <f t="shared" si="8"/>
        <v>13</v>
      </c>
      <c r="M28" s="6">
        <f t="shared" si="2"/>
        <v>3027</v>
      </c>
      <c r="N28" s="6">
        <f t="shared" si="8"/>
        <v>3027</v>
      </c>
      <c r="O28" s="24"/>
      <c r="P28" s="72"/>
    </row>
    <row r="29" spans="1:16">
      <c r="A29" s="9"/>
      <c r="B29" s="10" t="s">
        <v>27</v>
      </c>
      <c r="C29" s="9"/>
      <c r="D29" s="9"/>
      <c r="E29" s="9"/>
      <c r="F29" s="9"/>
      <c r="G29" s="9"/>
      <c r="H29" s="9"/>
      <c r="I29" s="9"/>
      <c r="J29" s="9"/>
      <c r="K29" s="9"/>
      <c r="L29" s="9"/>
      <c r="M29" s="6">
        <f t="shared" si="2"/>
        <v>0</v>
      </c>
      <c r="N29" s="9"/>
      <c r="O29" s="9"/>
      <c r="P29" s="9"/>
    </row>
    <row r="30" spans="1:16" ht="90">
      <c r="A30" s="9"/>
      <c r="B30" s="12" t="s">
        <v>32</v>
      </c>
      <c r="C30" s="7">
        <f>C31+C32</f>
        <v>179501</v>
      </c>
      <c r="D30" s="7">
        <f t="shared" ref="D30:O30" si="9">D31+D32</f>
        <v>141740</v>
      </c>
      <c r="E30" s="7">
        <f t="shared" si="9"/>
        <v>17022</v>
      </c>
      <c r="F30" s="7">
        <f t="shared" si="9"/>
        <v>21735</v>
      </c>
      <c r="G30" s="7">
        <f t="shared" si="9"/>
        <v>16729</v>
      </c>
      <c r="H30" s="7">
        <f t="shared" si="9"/>
        <v>17846</v>
      </c>
      <c r="I30" s="7">
        <f t="shared" si="9"/>
        <v>27882</v>
      </c>
      <c r="J30" s="7">
        <f t="shared" si="9"/>
        <v>18242</v>
      </c>
      <c r="K30" s="7">
        <f t="shared" si="9"/>
        <v>22013</v>
      </c>
      <c r="L30" s="7">
        <f t="shared" si="9"/>
        <v>271</v>
      </c>
      <c r="M30" s="6">
        <f t="shared" si="2"/>
        <v>37761</v>
      </c>
      <c r="N30" s="7">
        <f t="shared" si="9"/>
        <v>37761</v>
      </c>
      <c r="O30" s="7">
        <f t="shared" si="9"/>
        <v>0</v>
      </c>
      <c r="P30" s="9"/>
    </row>
    <row r="31" spans="1:16" s="18" customFormat="1">
      <c r="A31" s="14" t="s">
        <v>26</v>
      </c>
      <c r="B31" s="15" t="s">
        <v>25</v>
      </c>
      <c r="C31" s="17">
        <f>D31+N31+O31</f>
        <v>169724</v>
      </c>
      <c r="D31" s="46">
        <f>SUM(E31:L31)</f>
        <v>134990</v>
      </c>
      <c r="E31" s="46">
        <v>16212</v>
      </c>
      <c r="F31" s="46">
        <v>20700</v>
      </c>
      <c r="G31" s="46">
        <v>15932</v>
      </c>
      <c r="H31" s="46">
        <v>16996</v>
      </c>
      <c r="I31" s="46">
        <v>26554</v>
      </c>
      <c r="J31" s="46">
        <v>17373</v>
      </c>
      <c r="K31" s="46">
        <v>20965</v>
      </c>
      <c r="L31" s="46">
        <v>258</v>
      </c>
      <c r="M31" s="17">
        <f t="shared" si="2"/>
        <v>34734</v>
      </c>
      <c r="N31" s="46">
        <f>28261+6473</f>
        <v>34734</v>
      </c>
      <c r="O31" s="25"/>
      <c r="P31" s="76"/>
    </row>
    <row r="32" spans="1:16" s="18" customFormat="1" ht="36">
      <c r="A32" s="14" t="s">
        <v>26</v>
      </c>
      <c r="B32" s="15" t="s">
        <v>43</v>
      </c>
      <c r="C32" s="17">
        <f>D32+N32+O32</f>
        <v>9777</v>
      </c>
      <c r="D32" s="46">
        <f>SUM(E32:L32)</f>
        <v>6750</v>
      </c>
      <c r="E32" s="46">
        <v>810</v>
      </c>
      <c r="F32" s="46">
        <v>1035</v>
      </c>
      <c r="G32" s="46">
        <v>797</v>
      </c>
      <c r="H32" s="46">
        <v>850</v>
      </c>
      <c r="I32" s="46">
        <v>1328</v>
      </c>
      <c r="J32" s="46">
        <v>869</v>
      </c>
      <c r="K32" s="46">
        <v>1048</v>
      </c>
      <c r="L32" s="46">
        <v>13</v>
      </c>
      <c r="M32" s="17">
        <f t="shared" si="2"/>
        <v>3027</v>
      </c>
      <c r="N32" s="46">
        <v>3027</v>
      </c>
      <c r="O32" s="25"/>
      <c r="P32" s="76"/>
    </row>
    <row r="33" spans="1:16" s="38" customFormat="1" ht="52.2">
      <c r="A33" s="31" t="s">
        <v>17</v>
      </c>
      <c r="B33" s="37" t="s">
        <v>11</v>
      </c>
      <c r="C33" s="32">
        <f>C34+C35</f>
        <v>28476</v>
      </c>
      <c r="D33" s="32">
        <f t="shared" ref="D33:O33" si="10">D34+D35</f>
        <v>0</v>
      </c>
      <c r="E33" s="32">
        <f t="shared" si="10"/>
        <v>0</v>
      </c>
      <c r="F33" s="32">
        <f t="shared" si="10"/>
        <v>0</v>
      </c>
      <c r="G33" s="32">
        <f t="shared" si="10"/>
        <v>0</v>
      </c>
      <c r="H33" s="32">
        <f t="shared" si="10"/>
        <v>0</v>
      </c>
      <c r="I33" s="32">
        <f t="shared" si="10"/>
        <v>0</v>
      </c>
      <c r="J33" s="32">
        <f t="shared" si="10"/>
        <v>0</v>
      </c>
      <c r="K33" s="32">
        <f t="shared" si="10"/>
        <v>0</v>
      </c>
      <c r="L33" s="32">
        <f t="shared" si="10"/>
        <v>0</v>
      </c>
      <c r="M33" s="22">
        <f t="shared" si="2"/>
        <v>28476</v>
      </c>
      <c r="N33" s="32">
        <f t="shared" si="10"/>
        <v>28476</v>
      </c>
      <c r="O33" s="32">
        <f t="shared" si="10"/>
        <v>0</v>
      </c>
      <c r="P33" s="70"/>
    </row>
    <row r="34" spans="1:16">
      <c r="A34" s="4" t="s">
        <v>24</v>
      </c>
      <c r="B34" s="12" t="s">
        <v>25</v>
      </c>
      <c r="C34" s="6">
        <f>D34+N34</f>
        <v>27120</v>
      </c>
      <c r="D34" s="6">
        <f>D38</f>
        <v>0</v>
      </c>
      <c r="E34" s="6">
        <f t="shared" ref="E34:O35" si="11">E38</f>
        <v>0</v>
      </c>
      <c r="F34" s="6">
        <f t="shared" si="11"/>
        <v>0</v>
      </c>
      <c r="G34" s="6">
        <f t="shared" si="11"/>
        <v>0</v>
      </c>
      <c r="H34" s="6">
        <f t="shared" si="11"/>
        <v>0</v>
      </c>
      <c r="I34" s="6">
        <f t="shared" si="11"/>
        <v>0</v>
      </c>
      <c r="J34" s="6">
        <f t="shared" si="11"/>
        <v>0</v>
      </c>
      <c r="K34" s="6">
        <f t="shared" si="11"/>
        <v>0</v>
      </c>
      <c r="L34" s="6">
        <f t="shared" si="11"/>
        <v>0</v>
      </c>
      <c r="M34" s="6">
        <f t="shared" si="2"/>
        <v>27120</v>
      </c>
      <c r="N34" s="6">
        <f t="shared" si="11"/>
        <v>27120</v>
      </c>
      <c r="O34" s="6">
        <f t="shared" si="11"/>
        <v>0</v>
      </c>
      <c r="P34" s="71"/>
    </row>
    <row r="35" spans="1:16" ht="36">
      <c r="A35" s="4" t="s">
        <v>24</v>
      </c>
      <c r="B35" s="12" t="s">
        <v>43</v>
      </c>
      <c r="C35" s="6">
        <f>D35+N35</f>
        <v>1356</v>
      </c>
      <c r="D35" s="6">
        <f>D39</f>
        <v>0</v>
      </c>
      <c r="E35" s="6">
        <f t="shared" si="11"/>
        <v>0</v>
      </c>
      <c r="F35" s="6">
        <f t="shared" si="11"/>
        <v>0</v>
      </c>
      <c r="G35" s="6">
        <f t="shared" si="11"/>
        <v>0</v>
      </c>
      <c r="H35" s="6">
        <f t="shared" si="11"/>
        <v>0</v>
      </c>
      <c r="I35" s="6">
        <f t="shared" si="11"/>
        <v>0</v>
      </c>
      <c r="J35" s="6">
        <f t="shared" si="11"/>
        <v>0</v>
      </c>
      <c r="K35" s="6">
        <f t="shared" si="11"/>
        <v>0</v>
      </c>
      <c r="L35" s="6">
        <f t="shared" si="11"/>
        <v>0</v>
      </c>
      <c r="M35" s="6">
        <f t="shared" si="2"/>
        <v>1356</v>
      </c>
      <c r="N35" s="6">
        <f t="shared" si="11"/>
        <v>1356</v>
      </c>
      <c r="O35" s="24"/>
      <c r="P35" s="72"/>
    </row>
    <row r="36" spans="1:16" s="40" customFormat="1">
      <c r="A36" s="39"/>
      <c r="B36" s="10" t="s">
        <v>27</v>
      </c>
      <c r="C36" s="39"/>
      <c r="D36" s="39"/>
      <c r="E36" s="39"/>
      <c r="F36" s="39"/>
      <c r="G36" s="39"/>
      <c r="H36" s="39"/>
      <c r="I36" s="39"/>
      <c r="J36" s="39"/>
      <c r="K36" s="39"/>
      <c r="L36" s="39"/>
      <c r="M36" s="6">
        <f t="shared" si="2"/>
        <v>0</v>
      </c>
      <c r="N36" s="39"/>
      <c r="O36" s="39"/>
      <c r="P36" s="39"/>
    </row>
    <row r="37" spans="1:16" s="19" customFormat="1" ht="144">
      <c r="A37" s="8"/>
      <c r="B37" s="12" t="s">
        <v>33</v>
      </c>
      <c r="C37" s="6">
        <f>C38+C39</f>
        <v>28476</v>
      </c>
      <c r="D37" s="6">
        <f t="shared" ref="D37:N37" si="12">D38+D39</f>
        <v>0</v>
      </c>
      <c r="E37" s="6">
        <f t="shared" si="12"/>
        <v>0</v>
      </c>
      <c r="F37" s="6">
        <f t="shared" si="12"/>
        <v>0</v>
      </c>
      <c r="G37" s="6">
        <f t="shared" si="12"/>
        <v>0</v>
      </c>
      <c r="H37" s="6">
        <f t="shared" si="12"/>
        <v>0</v>
      </c>
      <c r="I37" s="6">
        <f t="shared" si="12"/>
        <v>0</v>
      </c>
      <c r="J37" s="6">
        <f t="shared" si="12"/>
        <v>0</v>
      </c>
      <c r="K37" s="6">
        <f t="shared" si="12"/>
        <v>0</v>
      </c>
      <c r="L37" s="6">
        <f t="shared" si="12"/>
        <v>0</v>
      </c>
      <c r="M37" s="6">
        <f t="shared" si="2"/>
        <v>28476</v>
      </c>
      <c r="N37" s="6">
        <f t="shared" si="12"/>
        <v>28476</v>
      </c>
      <c r="O37" s="6"/>
      <c r="P37" s="1"/>
    </row>
    <row r="38" spans="1:16" s="18" customFormat="1">
      <c r="A38" s="14" t="s">
        <v>26</v>
      </c>
      <c r="B38" s="15" t="s">
        <v>25</v>
      </c>
      <c r="C38" s="17">
        <f>D38+N38</f>
        <v>27120</v>
      </c>
      <c r="D38" s="34">
        <v>0</v>
      </c>
      <c r="E38" s="34"/>
      <c r="F38" s="34"/>
      <c r="G38" s="34"/>
      <c r="H38" s="34"/>
      <c r="I38" s="34"/>
      <c r="J38" s="34"/>
      <c r="K38" s="34"/>
      <c r="L38" s="34"/>
      <c r="M38" s="17">
        <f t="shared" si="2"/>
        <v>27120</v>
      </c>
      <c r="N38" s="17">
        <v>27120</v>
      </c>
      <c r="O38" s="34"/>
      <c r="P38" s="5"/>
    </row>
    <row r="39" spans="1:16" s="18" customFormat="1" ht="36">
      <c r="A39" s="14" t="s">
        <v>26</v>
      </c>
      <c r="B39" s="15" t="s">
        <v>43</v>
      </c>
      <c r="C39" s="17">
        <f>D39+N39</f>
        <v>1356</v>
      </c>
      <c r="D39" s="25"/>
      <c r="E39" s="25"/>
      <c r="F39" s="25"/>
      <c r="G39" s="25"/>
      <c r="H39" s="25"/>
      <c r="I39" s="25"/>
      <c r="J39" s="25"/>
      <c r="K39" s="25"/>
      <c r="L39" s="25"/>
      <c r="M39" s="17">
        <f t="shared" si="2"/>
        <v>1356</v>
      </c>
      <c r="N39" s="17">
        <v>1356</v>
      </c>
      <c r="O39" s="25"/>
      <c r="P39" s="25"/>
    </row>
    <row r="40" spans="1:16" s="33" customFormat="1" ht="87">
      <c r="A40" s="31" t="s">
        <v>18</v>
      </c>
      <c r="B40" s="43" t="s">
        <v>36</v>
      </c>
      <c r="C40" s="32">
        <f>C41+C42</f>
        <v>8285</v>
      </c>
      <c r="D40" s="32">
        <f t="shared" ref="D40:O40" si="13">D41+D42</f>
        <v>0</v>
      </c>
      <c r="E40" s="32">
        <f t="shared" si="13"/>
        <v>0</v>
      </c>
      <c r="F40" s="32">
        <f t="shared" si="13"/>
        <v>0</v>
      </c>
      <c r="G40" s="32">
        <f t="shared" si="13"/>
        <v>0</v>
      </c>
      <c r="H40" s="32">
        <f t="shared" si="13"/>
        <v>0</v>
      </c>
      <c r="I40" s="32">
        <f t="shared" si="13"/>
        <v>0</v>
      </c>
      <c r="J40" s="32">
        <f t="shared" si="13"/>
        <v>0</v>
      </c>
      <c r="K40" s="32">
        <f t="shared" si="13"/>
        <v>0</v>
      </c>
      <c r="L40" s="32">
        <f t="shared" si="13"/>
        <v>0</v>
      </c>
      <c r="M40" s="22">
        <f t="shared" si="2"/>
        <v>8285</v>
      </c>
      <c r="N40" s="32">
        <f t="shared" si="13"/>
        <v>8285</v>
      </c>
      <c r="O40" s="32">
        <f t="shared" si="13"/>
        <v>0</v>
      </c>
      <c r="P40" s="70"/>
    </row>
    <row r="41" spans="1:16">
      <c r="A41" s="4" t="s">
        <v>24</v>
      </c>
      <c r="B41" s="12" t="s">
        <v>25</v>
      </c>
      <c r="C41" s="6">
        <f>D41+N41</f>
        <v>7890</v>
      </c>
      <c r="D41" s="6">
        <f>SUM(E41:L41)</f>
        <v>0</v>
      </c>
      <c r="E41" s="6"/>
      <c r="F41" s="6"/>
      <c r="G41" s="6"/>
      <c r="H41" s="6"/>
      <c r="I41" s="6"/>
      <c r="J41" s="6"/>
      <c r="K41" s="6"/>
      <c r="L41" s="6"/>
      <c r="M41" s="6">
        <f t="shared" si="2"/>
        <v>7890</v>
      </c>
      <c r="N41" s="6">
        <v>7890</v>
      </c>
      <c r="O41" s="6"/>
      <c r="P41" s="71"/>
    </row>
    <row r="42" spans="1:16" ht="36">
      <c r="A42" s="4" t="s">
        <v>24</v>
      </c>
      <c r="B42" s="12" t="s">
        <v>43</v>
      </c>
      <c r="C42" s="6">
        <f>D42+N42</f>
        <v>395</v>
      </c>
      <c r="D42" s="6">
        <v>0</v>
      </c>
      <c r="E42" s="6"/>
      <c r="F42" s="6"/>
      <c r="G42" s="6"/>
      <c r="H42" s="6"/>
      <c r="I42" s="6"/>
      <c r="J42" s="6"/>
      <c r="K42" s="6"/>
      <c r="L42" s="6"/>
      <c r="M42" s="6">
        <f t="shared" si="2"/>
        <v>395</v>
      </c>
      <c r="N42" s="6">
        <v>395</v>
      </c>
      <c r="O42" s="24"/>
      <c r="P42" s="72"/>
    </row>
    <row r="43" spans="1:16" ht="104.4">
      <c r="A43" s="30" t="s">
        <v>19</v>
      </c>
      <c r="B43" s="28" t="s">
        <v>37</v>
      </c>
      <c r="C43" s="24">
        <f>C44+C45</f>
        <v>11335</v>
      </c>
      <c r="D43" s="24">
        <f t="shared" ref="D43:O43" si="14">D44+D45</f>
        <v>0</v>
      </c>
      <c r="E43" s="24">
        <f t="shared" si="14"/>
        <v>0</v>
      </c>
      <c r="F43" s="24">
        <f t="shared" si="14"/>
        <v>0</v>
      </c>
      <c r="G43" s="24">
        <f t="shared" si="14"/>
        <v>0</v>
      </c>
      <c r="H43" s="24">
        <f t="shared" si="14"/>
        <v>0</v>
      </c>
      <c r="I43" s="24">
        <f t="shared" si="14"/>
        <v>0</v>
      </c>
      <c r="J43" s="24">
        <f t="shared" si="14"/>
        <v>0</v>
      </c>
      <c r="K43" s="24">
        <f t="shared" si="14"/>
        <v>0</v>
      </c>
      <c r="L43" s="24">
        <f t="shared" si="14"/>
        <v>0</v>
      </c>
      <c r="M43" s="22">
        <f t="shared" si="2"/>
        <v>11335</v>
      </c>
      <c r="N43" s="24">
        <f t="shared" si="14"/>
        <v>11335</v>
      </c>
      <c r="O43" s="24">
        <f t="shared" si="14"/>
        <v>0</v>
      </c>
      <c r="P43" s="70"/>
    </row>
    <row r="44" spans="1:16">
      <c r="A44" s="4" t="s">
        <v>24</v>
      </c>
      <c r="B44" s="12" t="s">
        <v>25</v>
      </c>
      <c r="C44" s="6">
        <f>D44+N44</f>
        <v>10795</v>
      </c>
      <c r="D44" s="6">
        <v>0</v>
      </c>
      <c r="E44" s="6"/>
      <c r="F44" s="6"/>
      <c r="G44" s="6"/>
      <c r="H44" s="6"/>
      <c r="I44" s="6"/>
      <c r="J44" s="6"/>
      <c r="K44" s="6"/>
      <c r="L44" s="6"/>
      <c r="M44" s="6">
        <f t="shared" si="2"/>
        <v>10795</v>
      </c>
      <c r="N44" s="6">
        <v>10795</v>
      </c>
      <c r="O44" s="6"/>
      <c r="P44" s="71"/>
    </row>
    <row r="45" spans="1:16" ht="36">
      <c r="A45" s="4" t="s">
        <v>24</v>
      </c>
      <c r="B45" s="12" t="s">
        <v>43</v>
      </c>
      <c r="C45" s="6">
        <f>D45+N45</f>
        <v>540</v>
      </c>
      <c r="D45" s="6">
        <v>0</v>
      </c>
      <c r="E45" s="6"/>
      <c r="F45" s="6"/>
      <c r="G45" s="6"/>
      <c r="H45" s="6"/>
      <c r="I45" s="6"/>
      <c r="J45" s="6"/>
      <c r="K45" s="6"/>
      <c r="L45" s="6"/>
      <c r="M45" s="6">
        <f t="shared" si="2"/>
        <v>540</v>
      </c>
      <c r="N45" s="6">
        <v>540</v>
      </c>
      <c r="O45" s="24"/>
      <c r="P45" s="72"/>
    </row>
    <row r="46" spans="1:16" s="2" customFormat="1" ht="104.4">
      <c r="A46" s="43" t="s">
        <v>38</v>
      </c>
      <c r="B46" s="28" t="s">
        <v>39</v>
      </c>
      <c r="C46" s="22">
        <f>C47+C48</f>
        <v>5977</v>
      </c>
      <c r="D46" s="22">
        <f t="shared" ref="D46:O46" si="15">D47+D48</f>
        <v>5081</v>
      </c>
      <c r="E46" s="22">
        <f t="shared" si="15"/>
        <v>618</v>
      </c>
      <c r="F46" s="22">
        <f t="shared" si="15"/>
        <v>626</v>
      </c>
      <c r="G46" s="22">
        <f t="shared" si="15"/>
        <v>684</v>
      </c>
      <c r="H46" s="22">
        <f t="shared" si="15"/>
        <v>619</v>
      </c>
      <c r="I46" s="22">
        <f t="shared" si="15"/>
        <v>1000</v>
      </c>
      <c r="J46" s="22">
        <f t="shared" si="15"/>
        <v>758</v>
      </c>
      <c r="K46" s="22">
        <f t="shared" si="15"/>
        <v>776</v>
      </c>
      <c r="L46" s="22">
        <f t="shared" si="15"/>
        <v>0</v>
      </c>
      <c r="M46" s="22">
        <f t="shared" si="2"/>
        <v>896</v>
      </c>
      <c r="N46" s="22">
        <f t="shared" si="15"/>
        <v>0</v>
      </c>
      <c r="O46" s="22">
        <f t="shared" si="15"/>
        <v>896</v>
      </c>
      <c r="P46" s="43"/>
    </row>
    <row r="47" spans="1:16">
      <c r="A47" s="4" t="s">
        <v>24</v>
      </c>
      <c r="B47" s="12" t="s">
        <v>25</v>
      </c>
      <c r="C47" s="6">
        <f>D47+N47+O47</f>
        <v>5691</v>
      </c>
      <c r="D47" s="6">
        <f>SUM(E47:L47)</f>
        <v>4838</v>
      </c>
      <c r="E47" s="6">
        <f>E51</f>
        <v>588</v>
      </c>
      <c r="F47" s="6">
        <f t="shared" ref="F47:O48" si="16">F51</f>
        <v>596</v>
      </c>
      <c r="G47" s="6">
        <f t="shared" si="16"/>
        <v>651</v>
      </c>
      <c r="H47" s="6">
        <f t="shared" si="16"/>
        <v>590</v>
      </c>
      <c r="I47" s="6">
        <f t="shared" si="16"/>
        <v>952</v>
      </c>
      <c r="J47" s="6">
        <f t="shared" si="16"/>
        <v>722</v>
      </c>
      <c r="K47" s="6">
        <f t="shared" si="16"/>
        <v>739</v>
      </c>
      <c r="L47" s="6">
        <f t="shared" si="16"/>
        <v>0</v>
      </c>
      <c r="M47" s="6">
        <f t="shared" si="2"/>
        <v>853</v>
      </c>
      <c r="N47" s="6"/>
      <c r="O47" s="6">
        <f t="shared" si="16"/>
        <v>853</v>
      </c>
      <c r="P47" s="1"/>
    </row>
    <row r="48" spans="1:16" ht="36">
      <c r="A48" s="4" t="s">
        <v>24</v>
      </c>
      <c r="B48" s="12" t="s">
        <v>43</v>
      </c>
      <c r="C48" s="6">
        <f>D48+N48+O48</f>
        <v>286</v>
      </c>
      <c r="D48" s="6">
        <f>SUM(E48:L48)</f>
        <v>243</v>
      </c>
      <c r="E48" s="6">
        <f>E52</f>
        <v>30</v>
      </c>
      <c r="F48" s="6">
        <f t="shared" si="16"/>
        <v>30</v>
      </c>
      <c r="G48" s="6">
        <f t="shared" si="16"/>
        <v>33</v>
      </c>
      <c r="H48" s="6">
        <f t="shared" si="16"/>
        <v>29</v>
      </c>
      <c r="I48" s="6">
        <f t="shared" si="16"/>
        <v>48</v>
      </c>
      <c r="J48" s="6">
        <f t="shared" si="16"/>
        <v>36</v>
      </c>
      <c r="K48" s="6">
        <f t="shared" si="16"/>
        <v>37</v>
      </c>
      <c r="L48" s="6">
        <f t="shared" si="16"/>
        <v>0</v>
      </c>
      <c r="M48" s="6">
        <f t="shared" si="2"/>
        <v>43</v>
      </c>
      <c r="N48" s="6"/>
      <c r="O48" s="6">
        <f t="shared" si="16"/>
        <v>43</v>
      </c>
      <c r="P48" s="9"/>
    </row>
    <row r="49" spans="1:16">
      <c r="A49" s="9"/>
      <c r="B49" s="10" t="s">
        <v>27</v>
      </c>
      <c r="C49" s="9"/>
      <c r="D49" s="9"/>
      <c r="E49" s="9"/>
      <c r="F49" s="9"/>
      <c r="G49" s="9"/>
      <c r="H49" s="9"/>
      <c r="I49" s="9"/>
      <c r="J49" s="9"/>
      <c r="K49" s="9"/>
      <c r="L49" s="9"/>
      <c r="M49" s="6"/>
      <c r="N49" s="9"/>
      <c r="O49" s="9"/>
      <c r="P49" s="9"/>
    </row>
    <row r="50" spans="1:16" s="13" customFormat="1" ht="108">
      <c r="A50" s="8"/>
      <c r="B50" s="12" t="s">
        <v>40</v>
      </c>
      <c r="C50" s="7">
        <f>C51+C52</f>
        <v>5977</v>
      </c>
      <c r="D50" s="7">
        <f t="shared" ref="D50:O50" si="17">D51+D52</f>
        <v>5081</v>
      </c>
      <c r="E50" s="7">
        <f t="shared" si="17"/>
        <v>618</v>
      </c>
      <c r="F50" s="7">
        <f t="shared" si="17"/>
        <v>626</v>
      </c>
      <c r="G50" s="7">
        <f t="shared" si="17"/>
        <v>684</v>
      </c>
      <c r="H50" s="7">
        <f t="shared" si="17"/>
        <v>619</v>
      </c>
      <c r="I50" s="7">
        <f t="shared" si="17"/>
        <v>1000</v>
      </c>
      <c r="J50" s="7">
        <f t="shared" si="17"/>
        <v>758</v>
      </c>
      <c r="K50" s="7">
        <f t="shared" si="17"/>
        <v>776</v>
      </c>
      <c r="L50" s="7">
        <f t="shared" si="17"/>
        <v>0</v>
      </c>
      <c r="M50" s="6">
        <f t="shared" si="2"/>
        <v>896</v>
      </c>
      <c r="N50" s="7">
        <f t="shared" si="17"/>
        <v>0</v>
      </c>
      <c r="O50" s="7">
        <f t="shared" si="17"/>
        <v>896</v>
      </c>
      <c r="P50" s="1"/>
    </row>
    <row r="51" spans="1:16" s="18" customFormat="1">
      <c r="A51" s="14" t="s">
        <v>26</v>
      </c>
      <c r="B51" s="15" t="s">
        <v>25</v>
      </c>
      <c r="C51" s="17">
        <f>D51+N51+O51</f>
        <v>5691</v>
      </c>
      <c r="D51" s="17">
        <f>SUM(E51:L51)</f>
        <v>4838</v>
      </c>
      <c r="E51" s="17">
        <v>588</v>
      </c>
      <c r="F51" s="17">
        <v>596</v>
      </c>
      <c r="G51" s="17">
        <v>651</v>
      </c>
      <c r="H51" s="17">
        <v>590</v>
      </c>
      <c r="I51" s="17">
        <v>952</v>
      </c>
      <c r="J51" s="17">
        <v>722</v>
      </c>
      <c r="K51" s="17">
        <v>739</v>
      </c>
      <c r="L51" s="17">
        <v>0</v>
      </c>
      <c r="M51" s="17">
        <f t="shared" si="2"/>
        <v>853</v>
      </c>
      <c r="N51" s="17"/>
      <c r="O51" s="17">
        <v>853</v>
      </c>
      <c r="P51" s="5"/>
    </row>
    <row r="52" spans="1:16" s="18" customFormat="1" ht="36">
      <c r="A52" s="14" t="s">
        <v>26</v>
      </c>
      <c r="B52" s="15" t="s">
        <v>43</v>
      </c>
      <c r="C52" s="17">
        <f>D52+N52+O52</f>
        <v>286</v>
      </c>
      <c r="D52" s="17">
        <f>SUM(E52:L52)</f>
        <v>243</v>
      </c>
      <c r="E52" s="17">
        <v>30</v>
      </c>
      <c r="F52" s="17">
        <v>30</v>
      </c>
      <c r="G52" s="17">
        <v>33</v>
      </c>
      <c r="H52" s="17">
        <v>29</v>
      </c>
      <c r="I52" s="17">
        <v>48</v>
      </c>
      <c r="J52" s="17">
        <v>36</v>
      </c>
      <c r="K52" s="17">
        <v>37</v>
      </c>
      <c r="L52" s="17">
        <v>0</v>
      </c>
      <c r="M52" s="17">
        <f t="shared" si="2"/>
        <v>43</v>
      </c>
      <c r="N52" s="17"/>
      <c r="O52" s="17">
        <v>43</v>
      </c>
      <c r="P52" s="5"/>
    </row>
  </sheetData>
  <mergeCells count="21">
    <mergeCell ref="P31:P32"/>
    <mergeCell ref="P33:P35"/>
    <mergeCell ref="P40:P42"/>
    <mergeCell ref="P43:P45"/>
    <mergeCell ref="P13:P15"/>
    <mergeCell ref="P16:P18"/>
    <mergeCell ref="P19:P21"/>
    <mergeCell ref="P26:P28"/>
    <mergeCell ref="A1:C1"/>
    <mergeCell ref="A2:P2"/>
    <mergeCell ref="A3:P3"/>
    <mergeCell ref="A5:A7"/>
    <mergeCell ref="B5:B7"/>
    <mergeCell ref="C5:C7"/>
    <mergeCell ref="D5:O5"/>
    <mergeCell ref="P5:P7"/>
    <mergeCell ref="D6:L6"/>
    <mergeCell ref="N4:P4"/>
    <mergeCell ref="M6:M7"/>
    <mergeCell ref="N6:N7"/>
    <mergeCell ref="O6:O7"/>
  </mergeCells>
  <pageMargins left="0.55000000000000004" right="0.32" top="0.43" bottom="0.57999999999999996" header="0.3" footer="0.3"/>
  <pageSetup paperSize="9" scale="66" fitToHeight="0" orientation="landscape" verticalDpi="0" r:id="rId1"/>
  <headerFooter>
    <oddFooter>&amp;C&amp;"Times New Roman,Regular"&amp;P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1a23b7dbfd31595b</MaTinBai>
    <_dlc_DocId xmlns="ae4e42cd-c673-4541-a17d-d353a4125f5e">DDYPFUVZ5X6F-6-4236</_dlc_DocId>
    <_dlc_DocIdUrl xmlns="ae4e42cd-c673-4541-a17d-d353a4125f5e">
      <Url>https://dbdc.backan.gov.vn/_layouts/15/DocIdRedir.aspx?ID=DDYPFUVZ5X6F-6-4236</Url>
      <Description>DDYPFUVZ5X6F-6-4236</Description>
    </_dlc_DocIdUrl>
  </documentManagement>
</p:properties>
</file>

<file path=customXml/itemProps1.xml><?xml version="1.0" encoding="utf-8"?>
<ds:datastoreItem xmlns:ds="http://schemas.openxmlformats.org/officeDocument/2006/customXml" ds:itemID="{4AB84721-C349-44F0-910D-A512306E2FE0}"/>
</file>

<file path=customXml/itemProps2.xml><?xml version="1.0" encoding="utf-8"?>
<ds:datastoreItem xmlns:ds="http://schemas.openxmlformats.org/officeDocument/2006/customXml" ds:itemID="{7297C7AA-48DD-4D39-9CC8-1E3787C5A002}"/>
</file>

<file path=customXml/itemProps3.xml><?xml version="1.0" encoding="utf-8"?>
<ds:datastoreItem xmlns:ds="http://schemas.openxmlformats.org/officeDocument/2006/customXml" ds:itemID="{270E0404-21C8-4BF3-83D5-196E3BC7BC3C}"/>
</file>

<file path=customXml/itemProps4.xml><?xml version="1.0" encoding="utf-8"?>
<ds:datastoreItem xmlns:ds="http://schemas.openxmlformats.org/officeDocument/2006/customXml" ds:itemID="{0445D2BE-00F7-44C6-9BA3-508ABB6B27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Biểu 1</vt:lpstr>
      <vt:lpstr>biểu 2</vt:lpstr>
      <vt:lpstr>'biểu 2'!Print_Area</vt:lpstr>
      <vt:lpstr>'Biểu 1'!Print_Titles</vt:lpstr>
      <vt:lpstr>'biểu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2022-07-08T03:36:54Z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276230db-4e43-4719-8426-738b115f2bbf</vt:lpwstr>
  </property>
</Properties>
</file>