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3.xml" ContentType="application/vnd.openxmlformats-officedocument.drawing+xml"/>
  <Override PartName="/xl/drawings/drawing22.xml" ContentType="application/vnd.openxmlformats-officedocument.drawing+xml"/>
  <Override PartName="/xl/drawings/drawing21.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2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6.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theme/theme1.xml" ContentType="application/vnd.openxmlformats-officedocument.theme+xml"/>
  <Override PartName="/xl/worksheets/sheet1.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10.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0.xml" ContentType="application/vnd.openxmlformats-officedocument.spreadsheetml.worksheet+xml"/>
  <Override PartName="/xl/worksheets/sheet43.xml" ContentType="application/vnd.openxmlformats-officedocument.spreadsheetml.worksheet+xml"/>
  <Override PartName="/xl/worksheets/sheet38.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9.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36.xml" ContentType="application/vnd.openxmlformats-officedocument.spreadsheetml.externalLink+xml"/>
  <Override PartName="/docProps/app.xml" ContentType="application/vnd.openxmlformats-officedocument.extended-propertie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5.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6.xml" ContentType="application/vnd.openxmlformats-officedocument.spreadsheetml.externalLink+xml"/>
  <Override PartName="/xl/comments2.xml" ContentType="application/vnd.openxmlformats-officedocument.spreadsheetml.comments+xml"/>
  <Override PartName="/xl/ctrlProps/ctrlProp2.xml" ContentType="application/vnd.ms-excel.controlproperties+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comments1.xml" ContentType="application/vnd.openxmlformats-officedocument.spreadsheetml.comments+xml"/>
  <Override PartName="/xl/ctrlProps/ctrlProp1.xml" ContentType="application/vnd.ms-excel.controlproperties+xml"/>
  <Override PartName="/xl/externalLinks/externalLink30.xml" ContentType="application/vnd.openxmlformats-officedocument.spreadsheetml.externalLink+xml"/>
  <Override PartName="/xl/externalLinks/externalLink27.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31.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41.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2.xml" ContentType="application/vnd.openxmlformats-officedocument.spreadsheetml.externalLink+xml"/>
  <Override PartName="/xl/externalLinks/externalLink2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19.xml" ContentType="application/vnd.openxmlformats-officedocument.spreadsheetml.externalLink+xml"/>
  <Override PartName="/xl/externalLinks/externalLink35.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D:\NĂM 2022\VÂN TÙNG\"/>
    </mc:Choice>
  </mc:AlternateContent>
  <bookViews>
    <workbookView xWindow="0" yWindow="0" windowWidth="20490" windowHeight="7620" tabRatio="987" firstSheet="9" activeTab="9"/>
  </bookViews>
  <sheets>
    <sheet name="DM CC Tai lieu" sheetId="53" state="hidden" r:id="rId1"/>
    <sheet name="B36 Danh sach co so luu tru" sheetId="39" state="hidden" r:id="rId2"/>
    <sheet name="B12 CTCC cap khu o" sheetId="14" state="hidden" r:id="rId3"/>
    <sheet name="B16 Danh muc truong hoc" sheetId="52" state="hidden" r:id="rId4"/>
    <sheet name="B35 Khach du lich" sheetId="38" state="hidden" r:id="rId5"/>
    <sheet name="SU NGOI " sheetId="127" state="hidden" r:id="rId6"/>
    <sheet name="TRUNG MINH" sheetId="128" state="hidden" r:id="rId7"/>
    <sheet name="foxz" sheetId="139" state="hidden" r:id="rId8"/>
    <sheet name="foxz_2" sheetId="142" state="veryHidden" r:id="rId9"/>
    <sheet name="Bìa" sheetId="141" r:id="rId10"/>
    <sheet name="B1. KTXH " sheetId="94" r:id="rId11"/>
    <sheet name="BIEU 2 - chỈ tiêu  " sheetId="95" state="hidden" r:id="rId12"/>
    <sheet name="B2. TH DT&amp;DS" sheetId="96" r:id="rId13"/>
    <sheet name="B3. TP Danso" sheetId="97" r:id="rId14"/>
    <sheet name="B4. TPLaodong" sheetId="98" r:id="rId15"/>
    <sheet name="B5. Thu-Chi " sheetId="129" r:id="rId16"/>
    <sheet name="B6. Hongheo " sheetId="81" r:id="rId17"/>
    <sheet name="B7. Tamtru " sheetId="132" r:id="rId18"/>
    <sheet name="B8. Bienche " sheetId="107" r:id="rId19"/>
    <sheet name="8.SDĐ" sheetId="61" state="hidden" r:id="rId20"/>
    <sheet name="9.Y tế" sheetId="62" state="hidden" r:id="rId21"/>
    <sheet name="10.Trường học" sheetId="63" state="hidden" r:id="rId22"/>
    <sheet name="11.TDTT" sheetId="64" state="hidden" r:id="rId23"/>
    <sheet name="BIEU 12- Cong trinh DVTM" sheetId="90" state="hidden" r:id="rId24"/>
    <sheet name="BIEU 13 - Giao thong" sheetId="87" state="hidden" r:id="rId25"/>
    <sheet name="14.Chiếu sáng" sheetId="77" state="hidden" r:id="rId26"/>
    <sheet name="15.Cấp nc" sheetId="70" state="hidden" r:id="rId27"/>
    <sheet name="16.Nc sạch" sheetId="71" state="hidden" r:id="rId28"/>
    <sheet name="17.Điện" sheetId="60" state="hidden" r:id="rId29"/>
    <sheet name="18.Thoát nc" sheetId="66" state="hidden" r:id="rId30"/>
    <sheet name="19.Nc thải" sheetId="67" state="hidden" r:id="rId31"/>
    <sheet name="20.CRT" sheetId="68" state="hidden" r:id="rId32"/>
    <sheet name="21,CX" sheetId="69" state="hidden" r:id="rId33"/>
    <sheet name="B9. SDĐất " sheetId="108" r:id="rId34"/>
    <sheet name="B10. Ytế " sheetId="110" r:id="rId35"/>
    <sheet name="B11.Truonghoc " sheetId="111" r:id="rId36"/>
    <sheet name="B12. TDTT" sheetId="112" r:id="rId37"/>
    <sheet name="B13. DVTM " sheetId="113" r:id="rId38"/>
    <sheet name="B14. Giaothong " sheetId="115" r:id="rId39"/>
    <sheet name="B15.Chieusang" sheetId="116" r:id="rId40"/>
    <sheet name="B16. Capnuoc " sheetId="117" r:id="rId41"/>
    <sheet name="B17. Nuocsach" sheetId="118" r:id="rId42"/>
    <sheet name="B18. Điện SN" sheetId="119" r:id="rId43"/>
    <sheet name="B19. Thoatnuoc " sheetId="121" r:id="rId44"/>
    <sheet name="B20. CRT" sheetId="123" r:id="rId45"/>
    <sheet name="B21. Vienthong " sheetId="133" r:id="rId46"/>
    <sheet name="B22. DAĐTXD " sheetId="130" r:id="rId47"/>
  </sheets>
  <externalReferences>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s>
  <definedNames>
    <definedName name="\0" localSheetId="10">'[1]PNT-QUOT-#3'!#REF!</definedName>
    <definedName name="\0" localSheetId="37">'[1]PNT-QUOT-#3'!#REF!</definedName>
    <definedName name="\0" localSheetId="38">'[1]PNT-QUOT-#3'!#REF!</definedName>
    <definedName name="\0" localSheetId="12">'[1]PNT-QUOT-#3'!#REF!</definedName>
    <definedName name="\0" localSheetId="46">'[1]PNT-QUOT-#3'!#REF!</definedName>
    <definedName name="\0" localSheetId="13">'[1]PNT-QUOT-#3'!#REF!</definedName>
    <definedName name="\0" localSheetId="4">'[1]PNT-QUOT-#3'!#REF!</definedName>
    <definedName name="\0" localSheetId="1">'[2]PNT-QUOT-#3'!#REF!</definedName>
    <definedName name="\0" localSheetId="14">'[1]PNT-QUOT-#3'!#REF!</definedName>
    <definedName name="\0" localSheetId="15">'[1]PNT-QUOT-#3'!#REF!</definedName>
    <definedName name="\0" localSheetId="16">'[1]PNT-QUOT-#3'!#REF!</definedName>
    <definedName name="\0" localSheetId="17">'[1]PNT-QUOT-#3'!#REF!</definedName>
    <definedName name="\0" localSheetId="18">#N/A</definedName>
    <definedName name="\0" localSheetId="23">'[1]PNT-QUOT-#3'!#REF!</definedName>
    <definedName name="\0" localSheetId="24">'[1]PNT-QUOT-#3'!#REF!</definedName>
    <definedName name="\0" localSheetId="11">'[1]PNT-QUOT-#3'!#REF!</definedName>
    <definedName name="\0" localSheetId="5">#N/A</definedName>
    <definedName name="\0" localSheetId="6">#N/A</definedName>
    <definedName name="\0">#N/A</definedName>
    <definedName name="\d" localSheetId="10">'[3]???????-BLDG'!#REF!</definedName>
    <definedName name="\d" localSheetId="46">'[3]???????-BLDG'!#REF!</definedName>
    <definedName name="\d" localSheetId="15">'[3]???????-BLDG'!#REF!</definedName>
    <definedName name="\d" localSheetId="18">'[3]???????-BLDG'!#REF!</definedName>
    <definedName name="\d" localSheetId="11">'[3]???????-BLDG'!#REF!</definedName>
    <definedName name="\d" localSheetId="5">'[3]???????-BLDG'!#REF!</definedName>
    <definedName name="\d" localSheetId="6">'[3]???????-BLDG'!#REF!</definedName>
    <definedName name="\d">'[3]???????-BLDG'!#REF!</definedName>
    <definedName name="\e" localSheetId="10">'[3]???????-BLDG'!#REF!</definedName>
    <definedName name="\e" localSheetId="46">'[3]???????-BLDG'!#REF!</definedName>
    <definedName name="\e" localSheetId="15">'[3]???????-BLDG'!#REF!</definedName>
    <definedName name="\e" localSheetId="18">'[3]???????-BLDG'!#REF!</definedName>
    <definedName name="\e" localSheetId="11">'[3]???????-BLDG'!#REF!</definedName>
    <definedName name="\e" localSheetId="5">'[3]???????-BLDG'!#REF!</definedName>
    <definedName name="\e" localSheetId="6">'[3]???????-BLDG'!#REF!</definedName>
    <definedName name="\e">'[3]???????-BLDG'!#REF!</definedName>
    <definedName name="\f" localSheetId="10">'[3]???????-BLDG'!#REF!</definedName>
    <definedName name="\f" localSheetId="46">'[3]???????-BLDG'!#REF!</definedName>
    <definedName name="\f" localSheetId="15">'[3]???????-BLDG'!#REF!</definedName>
    <definedName name="\f" localSheetId="18">'[3]???????-BLDG'!#REF!</definedName>
    <definedName name="\f" localSheetId="11">'[3]???????-BLDG'!#REF!</definedName>
    <definedName name="\f" localSheetId="5">'[3]???????-BLDG'!#REF!</definedName>
    <definedName name="\f" localSheetId="6">'[3]???????-BLDG'!#REF!</definedName>
    <definedName name="\f">'[3]???????-BLDG'!#REF!</definedName>
    <definedName name="\g" localSheetId="10">'[3]???????-BLDG'!#REF!</definedName>
    <definedName name="\g" localSheetId="46">'[3]???????-BLDG'!#REF!</definedName>
    <definedName name="\g" localSheetId="15">'[3]???????-BLDG'!#REF!</definedName>
    <definedName name="\g" localSheetId="18">'[3]???????-BLDG'!#REF!</definedName>
    <definedName name="\g" localSheetId="11">'[3]???????-BLDG'!#REF!</definedName>
    <definedName name="\g" localSheetId="5">'[3]???????-BLDG'!#REF!</definedName>
    <definedName name="\g" localSheetId="6">'[3]???????-BLDG'!#REF!</definedName>
    <definedName name="\g">'[3]???????-BLDG'!#REF!</definedName>
    <definedName name="\h" localSheetId="10">'[3]???????-BLDG'!#REF!</definedName>
    <definedName name="\h" localSheetId="46">'[3]???????-BLDG'!#REF!</definedName>
    <definedName name="\h" localSheetId="15">'[3]???????-BLDG'!#REF!</definedName>
    <definedName name="\h" localSheetId="18">'[3]???????-BLDG'!#REF!</definedName>
    <definedName name="\h" localSheetId="11">'[3]???????-BLDG'!#REF!</definedName>
    <definedName name="\h" localSheetId="5">'[3]???????-BLDG'!#REF!</definedName>
    <definedName name="\h" localSheetId="6">'[3]???????-BLDG'!#REF!</definedName>
    <definedName name="\h">'[3]???????-BLDG'!#REF!</definedName>
    <definedName name="\i" localSheetId="10">'[3]???????-BLDG'!#REF!</definedName>
    <definedName name="\i" localSheetId="46">'[3]???????-BLDG'!#REF!</definedName>
    <definedName name="\i" localSheetId="15">'[3]???????-BLDG'!#REF!</definedName>
    <definedName name="\i" localSheetId="18">'[3]???????-BLDG'!#REF!</definedName>
    <definedName name="\i" localSheetId="11">'[3]???????-BLDG'!#REF!</definedName>
    <definedName name="\i" localSheetId="5">'[3]???????-BLDG'!#REF!</definedName>
    <definedName name="\i" localSheetId="6">'[3]???????-BLDG'!#REF!</definedName>
    <definedName name="\i">'[3]???????-BLDG'!#REF!</definedName>
    <definedName name="\j" localSheetId="10">'[3]???????-BLDG'!#REF!</definedName>
    <definedName name="\j" localSheetId="46">'[3]???????-BLDG'!#REF!</definedName>
    <definedName name="\j" localSheetId="15">'[3]???????-BLDG'!#REF!</definedName>
    <definedName name="\j" localSheetId="18">'[3]???????-BLDG'!#REF!</definedName>
    <definedName name="\j" localSheetId="11">'[3]???????-BLDG'!#REF!</definedName>
    <definedName name="\j" localSheetId="5">'[3]???????-BLDG'!#REF!</definedName>
    <definedName name="\j" localSheetId="6">'[3]???????-BLDG'!#REF!</definedName>
    <definedName name="\j">'[3]???????-BLDG'!#REF!</definedName>
    <definedName name="\k" localSheetId="10">'[3]???????-BLDG'!#REF!</definedName>
    <definedName name="\k" localSheetId="46">'[3]???????-BLDG'!#REF!</definedName>
    <definedName name="\k" localSheetId="15">'[3]???????-BLDG'!#REF!</definedName>
    <definedName name="\k" localSheetId="18">'[3]???????-BLDG'!#REF!</definedName>
    <definedName name="\k" localSheetId="11">'[3]???????-BLDG'!#REF!</definedName>
    <definedName name="\k" localSheetId="5">'[3]???????-BLDG'!#REF!</definedName>
    <definedName name="\k" localSheetId="6">'[3]???????-BLDG'!#REF!</definedName>
    <definedName name="\k">'[3]???????-BLDG'!#REF!</definedName>
    <definedName name="\l" localSheetId="10">'[3]???????-BLDG'!#REF!</definedName>
    <definedName name="\l" localSheetId="46">'[3]???????-BLDG'!#REF!</definedName>
    <definedName name="\l" localSheetId="15">'[3]???????-BLDG'!#REF!</definedName>
    <definedName name="\l" localSheetId="18">'[3]???????-BLDG'!#REF!</definedName>
    <definedName name="\l" localSheetId="11">'[3]???????-BLDG'!#REF!</definedName>
    <definedName name="\l" localSheetId="5">'[3]???????-BLDG'!#REF!</definedName>
    <definedName name="\l" localSheetId="6">'[3]???????-BLDG'!#REF!</definedName>
    <definedName name="\l">'[3]???????-BLDG'!#REF!</definedName>
    <definedName name="\m" localSheetId="10">'[3]???????-BLDG'!#REF!</definedName>
    <definedName name="\m" localSheetId="46">'[3]???????-BLDG'!#REF!</definedName>
    <definedName name="\m" localSheetId="15">'[3]???????-BLDG'!#REF!</definedName>
    <definedName name="\m" localSheetId="18">'[3]???????-BLDG'!#REF!</definedName>
    <definedName name="\m" localSheetId="11">'[3]???????-BLDG'!#REF!</definedName>
    <definedName name="\m" localSheetId="5">'[3]???????-BLDG'!#REF!</definedName>
    <definedName name="\m" localSheetId="6">'[3]???????-BLDG'!#REF!</definedName>
    <definedName name="\m">'[3]???????-BLDG'!#REF!</definedName>
    <definedName name="\n" localSheetId="10">'[3]???????-BLDG'!#REF!</definedName>
    <definedName name="\n" localSheetId="46">'[3]???????-BLDG'!#REF!</definedName>
    <definedName name="\n" localSheetId="15">'[3]???????-BLDG'!#REF!</definedName>
    <definedName name="\n" localSheetId="18">'[3]???????-BLDG'!#REF!</definedName>
    <definedName name="\n" localSheetId="11">'[3]???????-BLDG'!#REF!</definedName>
    <definedName name="\n" localSheetId="5">'[3]???????-BLDG'!#REF!</definedName>
    <definedName name="\n" localSheetId="6">'[3]???????-BLDG'!#REF!</definedName>
    <definedName name="\n">'[3]???????-BLDG'!#REF!</definedName>
    <definedName name="\o" localSheetId="10">'[3]???????-BLDG'!#REF!</definedName>
    <definedName name="\o" localSheetId="46">'[3]???????-BLDG'!#REF!</definedName>
    <definedName name="\o" localSheetId="15">'[3]???????-BLDG'!#REF!</definedName>
    <definedName name="\o" localSheetId="18">'[3]???????-BLDG'!#REF!</definedName>
    <definedName name="\o" localSheetId="11">'[3]???????-BLDG'!#REF!</definedName>
    <definedName name="\o" localSheetId="5">'[3]???????-BLDG'!#REF!</definedName>
    <definedName name="\o" localSheetId="6">'[3]???????-BLDG'!#REF!</definedName>
    <definedName name="\o">'[3]???????-BLDG'!#REF!</definedName>
    <definedName name="\z" localSheetId="10">'[1]COAT&amp;WRAP-QIOT-#3'!#REF!</definedName>
    <definedName name="\z" localSheetId="37">'[1]COAT&amp;WRAP-QIOT-#3'!#REF!</definedName>
    <definedName name="\z" localSheetId="38">'[1]COAT&amp;WRAP-QIOT-#3'!#REF!</definedName>
    <definedName name="\z" localSheetId="12">'[1]COAT&amp;WRAP-QIOT-#3'!#REF!</definedName>
    <definedName name="\z" localSheetId="46">'[1]COAT&amp;WRAP-QIOT-#3'!#REF!</definedName>
    <definedName name="\z" localSheetId="13">'[1]COAT&amp;WRAP-QIOT-#3'!#REF!</definedName>
    <definedName name="\z" localSheetId="4">'[1]COAT&amp;WRAP-QIOT-#3'!#REF!</definedName>
    <definedName name="\z" localSheetId="1">'[2]COAT&amp;WRAP-QIOT-#3'!#REF!</definedName>
    <definedName name="\z" localSheetId="14">'[1]COAT&amp;WRAP-QIOT-#3'!#REF!</definedName>
    <definedName name="\z" localSheetId="15">'[1]COAT&amp;WRAP-QIOT-#3'!#REF!</definedName>
    <definedName name="\z" localSheetId="16">'[1]COAT&amp;WRAP-QIOT-#3'!#REF!</definedName>
    <definedName name="\z" localSheetId="17">'[1]COAT&amp;WRAP-QIOT-#3'!#REF!</definedName>
    <definedName name="\z" localSheetId="18">#N/A</definedName>
    <definedName name="\z" localSheetId="23">'[1]COAT&amp;WRAP-QIOT-#3'!#REF!</definedName>
    <definedName name="\z" localSheetId="24">'[1]COAT&amp;WRAP-QIOT-#3'!#REF!</definedName>
    <definedName name="\z" localSheetId="11">'[1]COAT&amp;WRAP-QIOT-#3'!#REF!</definedName>
    <definedName name="\z" localSheetId="5">#N/A</definedName>
    <definedName name="\z" localSheetId="6">#N/A</definedName>
    <definedName name="\z">#N/A</definedName>
    <definedName name="______CON1" localSheetId="10">#REF!</definedName>
    <definedName name="______CON1" localSheetId="37">#REF!</definedName>
    <definedName name="______CON1" localSheetId="38">#REF!</definedName>
    <definedName name="______CON1" localSheetId="12">#REF!</definedName>
    <definedName name="______CON1" localSheetId="46">#REF!</definedName>
    <definedName name="______CON1" localSheetId="13">#REF!</definedName>
    <definedName name="______CON1" localSheetId="4">#REF!</definedName>
    <definedName name="______CON1" localSheetId="1">#REF!</definedName>
    <definedName name="______CON1" localSheetId="14">#REF!</definedName>
    <definedName name="______CON1" localSheetId="15">#REF!</definedName>
    <definedName name="______CON1" localSheetId="16">#REF!</definedName>
    <definedName name="______CON1" localSheetId="17">#REF!</definedName>
    <definedName name="______CON1" localSheetId="23">#REF!</definedName>
    <definedName name="______CON1" localSheetId="24">#REF!</definedName>
    <definedName name="______CON1" localSheetId="11">#REF!</definedName>
    <definedName name="______CON1">#REF!</definedName>
    <definedName name="______CON2" localSheetId="10">#REF!</definedName>
    <definedName name="______CON2" localSheetId="37">#REF!</definedName>
    <definedName name="______CON2" localSheetId="38">#REF!</definedName>
    <definedName name="______CON2" localSheetId="12">#REF!</definedName>
    <definedName name="______CON2" localSheetId="46">#REF!</definedName>
    <definedName name="______CON2" localSheetId="13">#REF!</definedName>
    <definedName name="______CON2" localSheetId="4">#REF!</definedName>
    <definedName name="______CON2" localSheetId="1">#REF!</definedName>
    <definedName name="______CON2" localSheetId="14">#REF!</definedName>
    <definedName name="______CON2" localSheetId="15">#REF!</definedName>
    <definedName name="______CON2" localSheetId="16">#REF!</definedName>
    <definedName name="______CON2" localSheetId="17">#REF!</definedName>
    <definedName name="______CON2" localSheetId="23">#REF!</definedName>
    <definedName name="______CON2" localSheetId="24">#REF!</definedName>
    <definedName name="______CON2" localSheetId="11">#REF!</definedName>
    <definedName name="______CON2">#REF!</definedName>
    <definedName name="____A65700" localSheetId="10">'[4]MTO REV.2(ARMOR)'!#REF!</definedName>
    <definedName name="____A65700" localSheetId="46">'[4]MTO REV.2(ARMOR)'!#REF!</definedName>
    <definedName name="____A65700" localSheetId="15">'[4]MTO REV.2(ARMOR)'!#REF!</definedName>
    <definedName name="____A65700" localSheetId="18">'[4]MTO REV.2(ARMOR)'!#REF!</definedName>
    <definedName name="____A65700" localSheetId="11">'[4]MTO REV.2(ARMOR)'!#REF!</definedName>
    <definedName name="____A65700" localSheetId="5">'[4]MTO REV.2(ARMOR)'!#REF!</definedName>
    <definedName name="____A65700" localSheetId="6">'[4]MTO REV.2(ARMOR)'!#REF!</definedName>
    <definedName name="____A65700">'[4]MTO REV.2(ARMOR)'!#REF!</definedName>
    <definedName name="____A65800" localSheetId="10">'[4]MTO REV.2(ARMOR)'!#REF!</definedName>
    <definedName name="____A65800" localSheetId="46">'[4]MTO REV.2(ARMOR)'!#REF!</definedName>
    <definedName name="____A65800" localSheetId="15">'[4]MTO REV.2(ARMOR)'!#REF!</definedName>
    <definedName name="____A65800" localSheetId="18">'[4]MTO REV.2(ARMOR)'!#REF!</definedName>
    <definedName name="____A65800" localSheetId="11">'[4]MTO REV.2(ARMOR)'!#REF!</definedName>
    <definedName name="____A65800" localSheetId="5">'[4]MTO REV.2(ARMOR)'!#REF!</definedName>
    <definedName name="____A65800" localSheetId="6">'[4]MTO REV.2(ARMOR)'!#REF!</definedName>
    <definedName name="____A65800">'[4]MTO REV.2(ARMOR)'!#REF!</definedName>
    <definedName name="____A66000" localSheetId="10">'[4]MTO REV.2(ARMOR)'!#REF!</definedName>
    <definedName name="____A66000" localSheetId="46">'[4]MTO REV.2(ARMOR)'!#REF!</definedName>
    <definedName name="____A66000" localSheetId="15">'[4]MTO REV.2(ARMOR)'!#REF!</definedName>
    <definedName name="____A66000" localSheetId="18">'[4]MTO REV.2(ARMOR)'!#REF!</definedName>
    <definedName name="____A66000" localSheetId="11">'[4]MTO REV.2(ARMOR)'!#REF!</definedName>
    <definedName name="____A66000" localSheetId="5">'[4]MTO REV.2(ARMOR)'!#REF!</definedName>
    <definedName name="____A66000" localSheetId="6">'[4]MTO REV.2(ARMOR)'!#REF!</definedName>
    <definedName name="____A66000">'[4]MTO REV.2(ARMOR)'!#REF!</definedName>
    <definedName name="____A67000" localSheetId="10">'[4]MTO REV.2(ARMOR)'!#REF!</definedName>
    <definedName name="____A67000" localSheetId="46">'[4]MTO REV.2(ARMOR)'!#REF!</definedName>
    <definedName name="____A67000" localSheetId="15">'[4]MTO REV.2(ARMOR)'!#REF!</definedName>
    <definedName name="____A67000" localSheetId="18">'[4]MTO REV.2(ARMOR)'!#REF!</definedName>
    <definedName name="____A67000" localSheetId="11">'[4]MTO REV.2(ARMOR)'!#REF!</definedName>
    <definedName name="____A67000" localSheetId="5">'[4]MTO REV.2(ARMOR)'!#REF!</definedName>
    <definedName name="____A67000" localSheetId="6">'[4]MTO REV.2(ARMOR)'!#REF!</definedName>
    <definedName name="____A67000">'[4]MTO REV.2(ARMOR)'!#REF!</definedName>
    <definedName name="____A68000" localSheetId="10">'[4]MTO REV.2(ARMOR)'!#REF!</definedName>
    <definedName name="____A68000" localSheetId="46">'[4]MTO REV.2(ARMOR)'!#REF!</definedName>
    <definedName name="____A68000" localSheetId="15">'[4]MTO REV.2(ARMOR)'!#REF!</definedName>
    <definedName name="____A68000" localSheetId="18">'[4]MTO REV.2(ARMOR)'!#REF!</definedName>
    <definedName name="____A68000" localSheetId="11">'[4]MTO REV.2(ARMOR)'!#REF!</definedName>
    <definedName name="____A68000" localSheetId="5">'[4]MTO REV.2(ARMOR)'!#REF!</definedName>
    <definedName name="____A68000" localSheetId="6">'[4]MTO REV.2(ARMOR)'!#REF!</definedName>
    <definedName name="____A68000">'[4]MTO REV.2(ARMOR)'!#REF!</definedName>
    <definedName name="____A70000" localSheetId="10">'[4]MTO REV.2(ARMOR)'!#REF!</definedName>
    <definedName name="____A70000" localSheetId="46">'[4]MTO REV.2(ARMOR)'!#REF!</definedName>
    <definedName name="____A70000" localSheetId="15">'[4]MTO REV.2(ARMOR)'!#REF!</definedName>
    <definedName name="____A70000" localSheetId="18">'[4]MTO REV.2(ARMOR)'!#REF!</definedName>
    <definedName name="____A70000" localSheetId="11">'[4]MTO REV.2(ARMOR)'!#REF!</definedName>
    <definedName name="____A70000" localSheetId="5">'[4]MTO REV.2(ARMOR)'!#REF!</definedName>
    <definedName name="____A70000" localSheetId="6">'[4]MTO REV.2(ARMOR)'!#REF!</definedName>
    <definedName name="____A70000">'[4]MTO REV.2(ARMOR)'!#REF!</definedName>
    <definedName name="____A75000" localSheetId="10">'[4]MTO REV.2(ARMOR)'!#REF!</definedName>
    <definedName name="____A75000" localSheetId="46">'[4]MTO REV.2(ARMOR)'!#REF!</definedName>
    <definedName name="____A75000" localSheetId="15">'[4]MTO REV.2(ARMOR)'!#REF!</definedName>
    <definedName name="____A75000" localSheetId="18">'[4]MTO REV.2(ARMOR)'!#REF!</definedName>
    <definedName name="____A75000" localSheetId="11">'[4]MTO REV.2(ARMOR)'!#REF!</definedName>
    <definedName name="____A75000" localSheetId="5">'[4]MTO REV.2(ARMOR)'!#REF!</definedName>
    <definedName name="____A75000" localSheetId="6">'[4]MTO REV.2(ARMOR)'!#REF!</definedName>
    <definedName name="____A75000">'[4]MTO REV.2(ARMOR)'!#REF!</definedName>
    <definedName name="____A85000" localSheetId="10">'[4]MTO REV.2(ARMOR)'!#REF!</definedName>
    <definedName name="____A85000" localSheetId="46">'[4]MTO REV.2(ARMOR)'!#REF!</definedName>
    <definedName name="____A85000" localSheetId="15">'[4]MTO REV.2(ARMOR)'!#REF!</definedName>
    <definedName name="____A85000" localSheetId="18">'[4]MTO REV.2(ARMOR)'!#REF!</definedName>
    <definedName name="____A85000" localSheetId="11">'[4]MTO REV.2(ARMOR)'!#REF!</definedName>
    <definedName name="____A85000" localSheetId="5">'[4]MTO REV.2(ARMOR)'!#REF!</definedName>
    <definedName name="____A85000" localSheetId="6">'[4]MTO REV.2(ARMOR)'!#REF!</definedName>
    <definedName name="____A85000">'[4]MTO REV.2(ARMOR)'!#REF!</definedName>
    <definedName name="____oto10" localSheetId="10">[5]VL!#REF!</definedName>
    <definedName name="____oto10" localSheetId="46">[5]VL!#REF!</definedName>
    <definedName name="____oto10" localSheetId="15">[5]VL!#REF!</definedName>
    <definedName name="____oto10" localSheetId="18">[5]VL!#REF!</definedName>
    <definedName name="____oto10" localSheetId="11">[5]VL!#REF!</definedName>
    <definedName name="____oto10" localSheetId="5">[5]VL!#REF!</definedName>
    <definedName name="____oto10" localSheetId="6">[5]VL!#REF!</definedName>
    <definedName name="____oto10">[5]VL!#REF!</definedName>
    <definedName name="___A65700" localSheetId="10">'[4]MTO REV.2(ARMOR)'!#REF!</definedName>
    <definedName name="___A65700" localSheetId="46">'[4]MTO REV.2(ARMOR)'!#REF!</definedName>
    <definedName name="___A65700" localSheetId="15">'[4]MTO REV.2(ARMOR)'!#REF!</definedName>
    <definedName name="___A65700" localSheetId="18">'[4]MTO REV.2(ARMOR)'!#REF!</definedName>
    <definedName name="___A65700" localSheetId="11">'[4]MTO REV.2(ARMOR)'!#REF!</definedName>
    <definedName name="___A65700">'[4]MTO REV.2(ARMOR)'!#REF!</definedName>
    <definedName name="___A65800" localSheetId="10">'[4]MTO REV.2(ARMOR)'!#REF!</definedName>
    <definedName name="___A65800" localSheetId="46">'[4]MTO REV.2(ARMOR)'!#REF!</definedName>
    <definedName name="___A65800" localSheetId="15">'[4]MTO REV.2(ARMOR)'!#REF!</definedName>
    <definedName name="___A65800" localSheetId="18">'[4]MTO REV.2(ARMOR)'!#REF!</definedName>
    <definedName name="___A65800" localSheetId="11">'[4]MTO REV.2(ARMOR)'!#REF!</definedName>
    <definedName name="___A65800">'[4]MTO REV.2(ARMOR)'!#REF!</definedName>
    <definedName name="___A66000" localSheetId="10">'[4]MTO REV.2(ARMOR)'!#REF!</definedName>
    <definedName name="___A66000" localSheetId="46">'[4]MTO REV.2(ARMOR)'!#REF!</definedName>
    <definedName name="___A66000" localSheetId="15">'[4]MTO REV.2(ARMOR)'!#REF!</definedName>
    <definedName name="___A66000" localSheetId="18">'[4]MTO REV.2(ARMOR)'!#REF!</definedName>
    <definedName name="___A66000" localSheetId="11">'[4]MTO REV.2(ARMOR)'!#REF!</definedName>
    <definedName name="___A66000">'[4]MTO REV.2(ARMOR)'!#REF!</definedName>
    <definedName name="___A67000" localSheetId="10">'[4]MTO REV.2(ARMOR)'!#REF!</definedName>
    <definedName name="___A67000" localSheetId="46">'[4]MTO REV.2(ARMOR)'!#REF!</definedName>
    <definedName name="___A67000" localSheetId="15">'[4]MTO REV.2(ARMOR)'!#REF!</definedName>
    <definedName name="___A67000" localSheetId="18">'[4]MTO REV.2(ARMOR)'!#REF!</definedName>
    <definedName name="___A67000" localSheetId="11">'[4]MTO REV.2(ARMOR)'!#REF!</definedName>
    <definedName name="___A67000">'[4]MTO REV.2(ARMOR)'!#REF!</definedName>
    <definedName name="___A68000" localSheetId="10">'[4]MTO REV.2(ARMOR)'!#REF!</definedName>
    <definedName name="___A68000" localSheetId="46">'[4]MTO REV.2(ARMOR)'!#REF!</definedName>
    <definedName name="___A68000" localSheetId="15">'[4]MTO REV.2(ARMOR)'!#REF!</definedName>
    <definedName name="___A68000" localSheetId="18">'[4]MTO REV.2(ARMOR)'!#REF!</definedName>
    <definedName name="___A68000" localSheetId="11">'[4]MTO REV.2(ARMOR)'!#REF!</definedName>
    <definedName name="___A68000">'[4]MTO REV.2(ARMOR)'!#REF!</definedName>
    <definedName name="___A70000" localSheetId="10">'[4]MTO REV.2(ARMOR)'!#REF!</definedName>
    <definedName name="___A70000" localSheetId="46">'[4]MTO REV.2(ARMOR)'!#REF!</definedName>
    <definedName name="___A70000" localSheetId="15">'[4]MTO REV.2(ARMOR)'!#REF!</definedName>
    <definedName name="___A70000" localSheetId="18">'[4]MTO REV.2(ARMOR)'!#REF!</definedName>
    <definedName name="___A70000" localSheetId="11">'[4]MTO REV.2(ARMOR)'!#REF!</definedName>
    <definedName name="___A70000">'[4]MTO REV.2(ARMOR)'!#REF!</definedName>
    <definedName name="___A75000" localSheetId="10">'[4]MTO REV.2(ARMOR)'!#REF!</definedName>
    <definedName name="___A75000" localSheetId="46">'[4]MTO REV.2(ARMOR)'!#REF!</definedName>
    <definedName name="___A75000" localSheetId="15">'[4]MTO REV.2(ARMOR)'!#REF!</definedName>
    <definedName name="___A75000" localSheetId="18">'[4]MTO REV.2(ARMOR)'!#REF!</definedName>
    <definedName name="___A75000" localSheetId="11">'[4]MTO REV.2(ARMOR)'!#REF!</definedName>
    <definedName name="___A75000">'[4]MTO REV.2(ARMOR)'!#REF!</definedName>
    <definedName name="___A85000" localSheetId="10">'[4]MTO REV.2(ARMOR)'!#REF!</definedName>
    <definedName name="___A85000" localSheetId="46">'[4]MTO REV.2(ARMOR)'!#REF!</definedName>
    <definedName name="___A85000" localSheetId="15">'[4]MTO REV.2(ARMOR)'!#REF!</definedName>
    <definedName name="___A85000" localSheetId="18">'[4]MTO REV.2(ARMOR)'!#REF!</definedName>
    <definedName name="___A85000" localSheetId="11">'[4]MTO REV.2(ARMOR)'!#REF!</definedName>
    <definedName name="___A85000">'[4]MTO REV.2(ARMOR)'!#REF!</definedName>
    <definedName name="___NET2">#REF!</definedName>
    <definedName name="___oto10" localSheetId="10">[5]VL!#REF!</definedName>
    <definedName name="___oto10" localSheetId="46">[5]VL!#REF!</definedName>
    <definedName name="___oto10" localSheetId="15">[5]VL!#REF!</definedName>
    <definedName name="___oto10" localSheetId="18">[5]VL!#REF!</definedName>
    <definedName name="___oto10" localSheetId="11">[5]VL!#REF!</definedName>
    <definedName name="___oto10">[5]VL!#REF!</definedName>
    <definedName name="__CON1" localSheetId="37">#REF!</definedName>
    <definedName name="__CON1" localSheetId="38">#REF!</definedName>
    <definedName name="__CON1" localSheetId="46">#REF!</definedName>
    <definedName name="__CON1" localSheetId="15">#REF!</definedName>
    <definedName name="__CON1" localSheetId="17">#REF!</definedName>
    <definedName name="__CON1" localSheetId="23">#REF!</definedName>
    <definedName name="__CON1" localSheetId="24">#REF!</definedName>
    <definedName name="__CON1">#REF!</definedName>
    <definedName name="__CON2" localSheetId="37">#REF!</definedName>
    <definedName name="__CON2" localSheetId="38">#REF!</definedName>
    <definedName name="__CON2" localSheetId="46">#REF!</definedName>
    <definedName name="__CON2" localSheetId="15">#REF!</definedName>
    <definedName name="__CON2" localSheetId="17">#REF!</definedName>
    <definedName name="__CON2" localSheetId="23">#REF!</definedName>
    <definedName name="__CON2" localSheetId="24">#REF!</definedName>
    <definedName name="__CON2">#REF!</definedName>
    <definedName name="__NET2">#REF!</definedName>
    <definedName name="_1" localSheetId="10">#REF!</definedName>
    <definedName name="_1" localSheetId="37">#REF!</definedName>
    <definedName name="_1" localSheetId="38">#REF!</definedName>
    <definedName name="_1" localSheetId="12">#REF!</definedName>
    <definedName name="_1" localSheetId="46">#REF!</definedName>
    <definedName name="_1" localSheetId="13">#REF!</definedName>
    <definedName name="_1" localSheetId="4">#REF!</definedName>
    <definedName name="_1" localSheetId="1">#REF!</definedName>
    <definedName name="_1" localSheetId="14">#REF!</definedName>
    <definedName name="_1" localSheetId="15">#REF!</definedName>
    <definedName name="_1" localSheetId="16">#REF!</definedName>
    <definedName name="_1" localSheetId="17">#REF!</definedName>
    <definedName name="_1" localSheetId="23">#REF!</definedName>
    <definedName name="_1" localSheetId="24">#REF!</definedName>
    <definedName name="_1" localSheetId="11">#REF!</definedName>
    <definedName name="_1">#REF!</definedName>
    <definedName name="_1000A01">#N/A</definedName>
    <definedName name="_2" localSheetId="10">#REF!</definedName>
    <definedName name="_2" localSheetId="37">#REF!</definedName>
    <definedName name="_2" localSheetId="38">#REF!</definedName>
    <definedName name="_2" localSheetId="12">#REF!</definedName>
    <definedName name="_2" localSheetId="46">#REF!</definedName>
    <definedName name="_2" localSheetId="13">#REF!</definedName>
    <definedName name="_2" localSheetId="4">#REF!</definedName>
    <definedName name="_2" localSheetId="1">#REF!</definedName>
    <definedName name="_2" localSheetId="14">#REF!</definedName>
    <definedName name="_2" localSheetId="15">#REF!</definedName>
    <definedName name="_2" localSheetId="16">#REF!</definedName>
    <definedName name="_2" localSheetId="17">#REF!</definedName>
    <definedName name="_2" localSheetId="23">#REF!</definedName>
    <definedName name="_2" localSheetId="24">#REF!</definedName>
    <definedName name="_2" localSheetId="11">#REF!</definedName>
    <definedName name="_2">#REF!</definedName>
    <definedName name="_a1" localSheetId="10" hidden="1">{"'Sheet1'!$L$16"}</definedName>
    <definedName name="_a1" localSheetId="34" hidden="1">{"'Sheet1'!$L$16"}</definedName>
    <definedName name="_a1" localSheetId="35" hidden="1">{"'Sheet1'!$L$16"}</definedName>
    <definedName name="_a1" localSheetId="36" hidden="1">{"'Sheet1'!$L$16"}</definedName>
    <definedName name="_a1" localSheetId="37" hidden="1">{"'Sheet1'!$L$16"}</definedName>
    <definedName name="_a1" localSheetId="38" hidden="1">{"'Sheet1'!$L$16"}</definedName>
    <definedName name="_a1" localSheetId="39" hidden="1">{"'Sheet1'!$L$16"}</definedName>
    <definedName name="_a1" localSheetId="40" hidden="1">{"'Sheet1'!$L$16"}</definedName>
    <definedName name="_a1" localSheetId="41" hidden="1">{"'Sheet1'!$L$16"}</definedName>
    <definedName name="_a1" localSheetId="42" hidden="1">{"'Sheet1'!$L$16"}</definedName>
    <definedName name="_a1" localSheetId="43" hidden="1">{"'Sheet1'!$L$16"}</definedName>
    <definedName name="_a1" localSheetId="12" hidden="1">{"'Sheet1'!$L$16"}</definedName>
    <definedName name="_a1" localSheetId="44" hidden="1">{"'Sheet1'!$L$16"}</definedName>
    <definedName name="_a1" localSheetId="46" hidden="1">{"'Sheet1'!$L$16"}</definedName>
    <definedName name="_a1" localSheetId="13" hidden="1">{"'Sheet1'!$L$16"}</definedName>
    <definedName name="_a1" localSheetId="14" hidden="1">{"'Sheet1'!$L$16"}</definedName>
    <definedName name="_a1" localSheetId="15" hidden="1">{"'Sheet1'!$L$16"}</definedName>
    <definedName name="_a1" localSheetId="16" hidden="1">{"'Sheet1'!$L$16"}</definedName>
    <definedName name="_a1" localSheetId="17" hidden="1">{"'Sheet1'!$L$16"}</definedName>
    <definedName name="_a1" localSheetId="33" hidden="1">{"'Sheet1'!$L$16"}</definedName>
    <definedName name="_a1" localSheetId="23" hidden="1">{"'Sheet1'!$L$16"}</definedName>
    <definedName name="_a1" localSheetId="24" hidden="1">{"'Sheet1'!$L$16"}</definedName>
    <definedName name="_a1" localSheetId="11" hidden="1">{"'Sheet1'!$L$16"}</definedName>
    <definedName name="_a1" localSheetId="5" hidden="1">{"'Sheet1'!$L$16"}</definedName>
    <definedName name="_a1" localSheetId="6" hidden="1">{"'Sheet1'!$L$16"}</definedName>
    <definedName name="_a1" hidden="1">{"'Sheet1'!$L$16"}</definedName>
    <definedName name="_A65700" localSheetId="10">'[4]MTO REV.2(ARMOR)'!#REF!</definedName>
    <definedName name="_A65700" localSheetId="46">'[4]MTO REV.2(ARMOR)'!#REF!</definedName>
    <definedName name="_A65700" localSheetId="15">'[4]MTO REV.2(ARMOR)'!#REF!</definedName>
    <definedName name="_A65700" localSheetId="18">'[4]MTO REV.2(ARMOR)'!#REF!</definedName>
    <definedName name="_A65700" localSheetId="11">'[4]MTO REV.2(ARMOR)'!#REF!</definedName>
    <definedName name="_A65700" localSheetId="5">'[4]MTO REV.2(ARMOR)'!#REF!</definedName>
    <definedName name="_A65700" localSheetId="6">'[4]MTO REV.2(ARMOR)'!#REF!</definedName>
    <definedName name="_A65700">'[4]MTO REV.2(ARMOR)'!#REF!</definedName>
    <definedName name="_A65800" localSheetId="10">'[4]MTO REV.2(ARMOR)'!#REF!</definedName>
    <definedName name="_A65800" localSheetId="46">'[4]MTO REV.2(ARMOR)'!#REF!</definedName>
    <definedName name="_A65800" localSheetId="15">'[4]MTO REV.2(ARMOR)'!#REF!</definedName>
    <definedName name="_A65800" localSheetId="18">'[4]MTO REV.2(ARMOR)'!#REF!</definedName>
    <definedName name="_A65800" localSheetId="11">'[4]MTO REV.2(ARMOR)'!#REF!</definedName>
    <definedName name="_A65800" localSheetId="5">'[4]MTO REV.2(ARMOR)'!#REF!</definedName>
    <definedName name="_A65800" localSheetId="6">'[4]MTO REV.2(ARMOR)'!#REF!</definedName>
    <definedName name="_A65800">'[4]MTO REV.2(ARMOR)'!#REF!</definedName>
    <definedName name="_A66000" localSheetId="10">'[4]MTO REV.2(ARMOR)'!#REF!</definedName>
    <definedName name="_A66000" localSheetId="46">'[4]MTO REV.2(ARMOR)'!#REF!</definedName>
    <definedName name="_A66000" localSheetId="15">'[4]MTO REV.2(ARMOR)'!#REF!</definedName>
    <definedName name="_A66000" localSheetId="18">'[4]MTO REV.2(ARMOR)'!#REF!</definedName>
    <definedName name="_A66000" localSheetId="11">'[4]MTO REV.2(ARMOR)'!#REF!</definedName>
    <definedName name="_A66000" localSheetId="5">'[4]MTO REV.2(ARMOR)'!#REF!</definedName>
    <definedName name="_A66000" localSheetId="6">'[4]MTO REV.2(ARMOR)'!#REF!</definedName>
    <definedName name="_A66000">'[4]MTO REV.2(ARMOR)'!#REF!</definedName>
    <definedName name="_A67000" localSheetId="10">'[4]MTO REV.2(ARMOR)'!#REF!</definedName>
    <definedName name="_A67000" localSheetId="46">'[4]MTO REV.2(ARMOR)'!#REF!</definedName>
    <definedName name="_A67000" localSheetId="15">'[4]MTO REV.2(ARMOR)'!#REF!</definedName>
    <definedName name="_A67000" localSheetId="18">'[4]MTO REV.2(ARMOR)'!#REF!</definedName>
    <definedName name="_A67000" localSheetId="11">'[4]MTO REV.2(ARMOR)'!#REF!</definedName>
    <definedName name="_A67000" localSheetId="5">'[4]MTO REV.2(ARMOR)'!#REF!</definedName>
    <definedName name="_A67000" localSheetId="6">'[4]MTO REV.2(ARMOR)'!#REF!</definedName>
    <definedName name="_A67000">'[4]MTO REV.2(ARMOR)'!#REF!</definedName>
    <definedName name="_A68000" localSheetId="10">'[4]MTO REV.2(ARMOR)'!#REF!</definedName>
    <definedName name="_A68000" localSheetId="46">'[4]MTO REV.2(ARMOR)'!#REF!</definedName>
    <definedName name="_A68000" localSheetId="15">'[4]MTO REV.2(ARMOR)'!#REF!</definedName>
    <definedName name="_A68000" localSheetId="18">'[4]MTO REV.2(ARMOR)'!#REF!</definedName>
    <definedName name="_A68000" localSheetId="11">'[4]MTO REV.2(ARMOR)'!#REF!</definedName>
    <definedName name="_A68000" localSheetId="5">'[4]MTO REV.2(ARMOR)'!#REF!</definedName>
    <definedName name="_A68000" localSheetId="6">'[4]MTO REV.2(ARMOR)'!#REF!</definedName>
    <definedName name="_A68000">'[4]MTO REV.2(ARMOR)'!#REF!</definedName>
    <definedName name="_A70000" localSheetId="10">'[4]MTO REV.2(ARMOR)'!#REF!</definedName>
    <definedName name="_A70000" localSheetId="46">'[4]MTO REV.2(ARMOR)'!#REF!</definedName>
    <definedName name="_A70000" localSheetId="15">'[4]MTO REV.2(ARMOR)'!#REF!</definedName>
    <definedName name="_A70000" localSheetId="18">'[4]MTO REV.2(ARMOR)'!#REF!</definedName>
    <definedName name="_A70000" localSheetId="11">'[4]MTO REV.2(ARMOR)'!#REF!</definedName>
    <definedName name="_A70000" localSheetId="5">'[4]MTO REV.2(ARMOR)'!#REF!</definedName>
    <definedName name="_A70000" localSheetId="6">'[4]MTO REV.2(ARMOR)'!#REF!</definedName>
    <definedName name="_A70000">'[4]MTO REV.2(ARMOR)'!#REF!</definedName>
    <definedName name="_A75000" localSheetId="10">'[4]MTO REV.2(ARMOR)'!#REF!</definedName>
    <definedName name="_A75000" localSheetId="46">'[4]MTO REV.2(ARMOR)'!#REF!</definedName>
    <definedName name="_A75000" localSheetId="15">'[4]MTO REV.2(ARMOR)'!#REF!</definedName>
    <definedName name="_A75000" localSheetId="18">'[4]MTO REV.2(ARMOR)'!#REF!</definedName>
    <definedName name="_A75000" localSheetId="11">'[4]MTO REV.2(ARMOR)'!#REF!</definedName>
    <definedName name="_A75000" localSheetId="5">'[4]MTO REV.2(ARMOR)'!#REF!</definedName>
    <definedName name="_A75000" localSheetId="6">'[4]MTO REV.2(ARMOR)'!#REF!</definedName>
    <definedName name="_A75000">'[4]MTO REV.2(ARMOR)'!#REF!</definedName>
    <definedName name="_A85000" localSheetId="10">'[4]MTO REV.2(ARMOR)'!#REF!</definedName>
    <definedName name="_A85000" localSheetId="46">'[4]MTO REV.2(ARMOR)'!#REF!</definedName>
    <definedName name="_A85000" localSheetId="15">'[4]MTO REV.2(ARMOR)'!#REF!</definedName>
    <definedName name="_A85000" localSheetId="18">'[4]MTO REV.2(ARMOR)'!#REF!</definedName>
    <definedName name="_A85000" localSheetId="11">'[4]MTO REV.2(ARMOR)'!#REF!</definedName>
    <definedName name="_A85000" localSheetId="5">'[4]MTO REV.2(ARMOR)'!#REF!</definedName>
    <definedName name="_A85000" localSheetId="6">'[4]MTO REV.2(ARMOR)'!#REF!</definedName>
    <definedName name="_A85000">'[4]MTO REV.2(ARMOR)'!#REF!</definedName>
    <definedName name="_CON1" localSheetId="10">#REF!</definedName>
    <definedName name="_CON1" localSheetId="34">#REF!</definedName>
    <definedName name="_CON1" localSheetId="35">#REF!</definedName>
    <definedName name="_CON1" localSheetId="36">#REF!</definedName>
    <definedName name="_CON1" localSheetId="37">#REF!</definedName>
    <definedName name="_CON1" localSheetId="38">#REF!</definedName>
    <definedName name="_CON1" localSheetId="12">#REF!</definedName>
    <definedName name="_CON1" localSheetId="46">#REF!</definedName>
    <definedName name="_CON1" localSheetId="13">#REF!</definedName>
    <definedName name="_CON1" localSheetId="4">#REF!</definedName>
    <definedName name="_CON1" localSheetId="1">#REF!</definedName>
    <definedName name="_CON1" localSheetId="14">#REF!</definedName>
    <definedName name="_CON1" localSheetId="15">#REF!</definedName>
    <definedName name="_CON1" localSheetId="16">#REF!</definedName>
    <definedName name="_CON1" localSheetId="17">#REF!</definedName>
    <definedName name="_CON1" localSheetId="33">#REF!</definedName>
    <definedName name="_CON1" localSheetId="23">#REF!</definedName>
    <definedName name="_CON1" localSheetId="24">#REF!</definedName>
    <definedName name="_CON1" localSheetId="11">#REF!</definedName>
    <definedName name="_CON1" localSheetId="5">#REF!</definedName>
    <definedName name="_CON1" localSheetId="6">#REF!</definedName>
    <definedName name="_CON1">#REF!</definedName>
    <definedName name="_CON2" localSheetId="10">#REF!</definedName>
    <definedName name="_CON2" localSheetId="34">#REF!</definedName>
    <definedName name="_CON2" localSheetId="35">#REF!</definedName>
    <definedName name="_CON2" localSheetId="36">#REF!</definedName>
    <definedName name="_CON2" localSheetId="37">#REF!</definedName>
    <definedName name="_CON2" localSheetId="38">#REF!</definedName>
    <definedName name="_CON2" localSheetId="12">#REF!</definedName>
    <definedName name="_CON2" localSheetId="46">#REF!</definedName>
    <definedName name="_CON2" localSheetId="13">#REF!</definedName>
    <definedName name="_CON2" localSheetId="4">#REF!</definedName>
    <definedName name="_CON2" localSheetId="1">#REF!</definedName>
    <definedName name="_CON2" localSheetId="14">#REF!</definedName>
    <definedName name="_CON2" localSheetId="15">#REF!</definedName>
    <definedName name="_CON2" localSheetId="16">#REF!</definedName>
    <definedName name="_CON2" localSheetId="17">#REF!</definedName>
    <definedName name="_CON2" localSheetId="33">#REF!</definedName>
    <definedName name="_CON2" localSheetId="23">#REF!</definedName>
    <definedName name="_CON2" localSheetId="24">#REF!</definedName>
    <definedName name="_CON2" localSheetId="11">#REF!</definedName>
    <definedName name="_CON2" localSheetId="5">#REF!</definedName>
    <definedName name="_CON2" localSheetId="6">#REF!</definedName>
    <definedName name="_CON2">#REF!</definedName>
    <definedName name="_Fill" localSheetId="10" hidden="1">#REF!</definedName>
    <definedName name="_Fill" localSheetId="37" hidden="1">#REF!</definedName>
    <definedName name="_Fill" localSheetId="38" hidden="1">#REF!</definedName>
    <definedName name="_Fill" localSheetId="12" hidden="1">#REF!</definedName>
    <definedName name="_Fill" localSheetId="46" hidden="1">#REF!</definedName>
    <definedName name="_Fill" localSheetId="13" hidden="1">#REF!</definedName>
    <definedName name="_Fill" localSheetId="4" hidden="1">#REF!</definedName>
    <definedName name="_Fill" localSheetId="1"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23" hidden="1">#REF!</definedName>
    <definedName name="_Fill" localSheetId="24" hidden="1">#REF!</definedName>
    <definedName name="_Fill" localSheetId="11" hidden="1">#REF!</definedName>
    <definedName name="_Fill" hidden="1">#REF!</definedName>
    <definedName name="_xlnm._FilterDatabase" localSheetId="38" hidden="1">'B14. Giaothong '!#REF!</definedName>
    <definedName name="_xlnm._FilterDatabase" localSheetId="24" hidden="1">'BIEU 13 - Giao thong'!#REF!</definedName>
    <definedName name="_Key1" localSheetId="10" hidden="1">#REF!</definedName>
    <definedName name="_Key1" localSheetId="46" hidden="1">#REF!</definedName>
    <definedName name="_Key1" localSheetId="15" hidden="1">#REF!</definedName>
    <definedName name="_Key1" localSheetId="18" hidden="1">#REF!</definedName>
    <definedName name="_Key1" localSheetId="11" hidden="1">#REF!</definedName>
    <definedName name="_Key1" localSheetId="5" hidden="1">#REF!</definedName>
    <definedName name="_Key1" localSheetId="6" hidden="1">#REF!</definedName>
    <definedName name="_Key1" hidden="1">#REF!</definedName>
    <definedName name="_Key2" localSheetId="10" hidden="1">#REF!</definedName>
    <definedName name="_Key2" localSheetId="46" hidden="1">#REF!</definedName>
    <definedName name="_Key2" localSheetId="15" hidden="1">#REF!</definedName>
    <definedName name="_Key2" localSheetId="18" hidden="1">#REF!</definedName>
    <definedName name="_Key2" localSheetId="11" hidden="1">#REF!</definedName>
    <definedName name="_Key2" localSheetId="5" hidden="1">#REF!</definedName>
    <definedName name="_Key2" localSheetId="6" hidden="1">#REF!</definedName>
    <definedName name="_Key2" hidden="1">#REF!</definedName>
    <definedName name="_NET2">#REF!</definedName>
    <definedName name="_Order1" hidden="1">255</definedName>
    <definedName name="_Order2" hidden="1">255</definedName>
    <definedName name="_oto10" localSheetId="10">[5]VL!#REF!</definedName>
    <definedName name="_oto10" localSheetId="46">[5]VL!#REF!</definedName>
    <definedName name="_oto10" localSheetId="15">[5]VL!#REF!</definedName>
    <definedName name="_oto10" localSheetId="18">[5]VL!#REF!</definedName>
    <definedName name="_oto10" localSheetId="11">[5]VL!#REF!</definedName>
    <definedName name="_oto10" localSheetId="5">[5]VL!#REF!</definedName>
    <definedName name="_oto10" localSheetId="6">[5]VL!#REF!</definedName>
    <definedName name="_oto10">[5]VL!#REF!</definedName>
    <definedName name="_sat10" localSheetId="10">[6]Gia!#REF!</definedName>
    <definedName name="_sat10" localSheetId="46">[6]Gia!#REF!</definedName>
    <definedName name="_sat10" localSheetId="15">[6]Gia!#REF!</definedName>
    <definedName name="_sat10" localSheetId="18">[6]Gia!#REF!</definedName>
    <definedName name="_sat10" localSheetId="11">[6]Gia!#REF!</definedName>
    <definedName name="_sat10" localSheetId="5">[6]Gia!#REF!</definedName>
    <definedName name="_sat10" localSheetId="6">[6]Gia!#REF!</definedName>
    <definedName name="_sat10">[6]Gia!#REF!</definedName>
    <definedName name="_sat14" localSheetId="10">[6]Gia!#REF!</definedName>
    <definedName name="_sat14" localSheetId="46">[6]Gia!#REF!</definedName>
    <definedName name="_sat14" localSheetId="15">[6]Gia!#REF!</definedName>
    <definedName name="_sat14" localSheetId="18">[6]Gia!#REF!</definedName>
    <definedName name="_sat14" localSheetId="11">[6]Gia!#REF!</definedName>
    <definedName name="_sat14" localSheetId="5">[6]Gia!#REF!</definedName>
    <definedName name="_sat14" localSheetId="6">[6]Gia!#REF!</definedName>
    <definedName name="_sat14">[6]Gia!#REF!</definedName>
    <definedName name="_sat6" localSheetId="10">[6]Gia!#REF!</definedName>
    <definedName name="_sat6" localSheetId="46">[6]Gia!#REF!</definedName>
    <definedName name="_sat6" localSheetId="15">[6]Gia!#REF!</definedName>
    <definedName name="_sat6" localSheetId="18">[6]Gia!#REF!</definedName>
    <definedName name="_sat6" localSheetId="11">[6]Gia!#REF!</definedName>
    <definedName name="_sat6" localSheetId="5">[6]Gia!#REF!</definedName>
    <definedName name="_sat6" localSheetId="6">[6]Gia!#REF!</definedName>
    <definedName name="_sat6">[6]Gia!#REF!</definedName>
    <definedName name="_sat8" localSheetId="10">[6]Gia!#REF!</definedName>
    <definedName name="_sat8" localSheetId="46">[6]Gia!#REF!</definedName>
    <definedName name="_sat8" localSheetId="15">[6]Gia!#REF!</definedName>
    <definedName name="_sat8" localSheetId="18">[6]Gia!#REF!</definedName>
    <definedName name="_sat8" localSheetId="11">[6]Gia!#REF!</definedName>
    <definedName name="_sat8" localSheetId="5">[6]Gia!#REF!</definedName>
    <definedName name="_sat8" localSheetId="6">[6]Gia!#REF!</definedName>
    <definedName name="_sat8">[6]Gia!#REF!</definedName>
    <definedName name="_Sort" localSheetId="10" hidden="1">#REF!</definedName>
    <definedName name="_Sort" localSheetId="37" hidden="1">#REF!</definedName>
    <definedName name="_Sort" localSheetId="38" hidden="1">#REF!</definedName>
    <definedName name="_Sort" localSheetId="12" hidden="1">#REF!</definedName>
    <definedName name="_Sort" localSheetId="46" hidden="1">#REF!</definedName>
    <definedName name="_Sort" localSheetId="13" hidden="1">#REF!</definedName>
    <definedName name="_Sort" localSheetId="4" hidden="1">#REF!</definedName>
    <definedName name="_Sort" localSheetId="1"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23" hidden="1">#REF!</definedName>
    <definedName name="_Sort" localSheetId="24" hidden="1">#REF!</definedName>
    <definedName name="_Sort" localSheetId="11" hidden="1">#REF!</definedName>
    <definedName name="_Sort" localSheetId="5" hidden="1">#REF!</definedName>
    <definedName name="_Sort" localSheetId="6" hidden="1">#REF!</definedName>
    <definedName name="_Sort" hidden="1">#REF!</definedName>
    <definedName name="_tct3">[7]gVL!$Q$23</definedName>
    <definedName name="A" localSheetId="10">#REF!</definedName>
    <definedName name="A" localSheetId="37">#REF!</definedName>
    <definedName name="A" localSheetId="38">#REF!</definedName>
    <definedName name="A" localSheetId="12">#REF!</definedName>
    <definedName name="A" localSheetId="46">#REF!</definedName>
    <definedName name="A" localSheetId="13">#REF!</definedName>
    <definedName name="A" localSheetId="4">#REF!</definedName>
    <definedName name="A" localSheetId="1">#REF!</definedName>
    <definedName name="A" localSheetId="14">#REF!</definedName>
    <definedName name="A" localSheetId="15">#REF!</definedName>
    <definedName name="A" localSheetId="16">#REF!</definedName>
    <definedName name="A" localSheetId="17">#REF!</definedName>
    <definedName name="A" localSheetId="23">#REF!</definedName>
    <definedName name="A" localSheetId="24">#REF!</definedName>
    <definedName name="A" localSheetId="11">#REF!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_" localSheetId="10">'[8]Xuly Data'!#REF!</definedName>
    <definedName name="a1_" localSheetId="46">'[8]Xuly Data'!#REF!</definedName>
    <definedName name="a1_" localSheetId="15">'[8]Xuly Data'!#REF!</definedName>
    <definedName name="a1_" localSheetId="18">'[8]Xuly Data'!#REF!</definedName>
    <definedName name="a1_" localSheetId="11">'[8]Xuly Data'!#REF!</definedName>
    <definedName name="a1_" localSheetId="5">'[8]Xuly Data'!#REF!</definedName>
    <definedName name="a1_" localSheetId="6">'[8]Xuly Data'!#REF!</definedName>
    <definedName name="a1_">'[8]Xuly Data'!#REF!</definedName>
    <definedName name="a2_" localSheetId="10">'[8]Xuly Data'!#REF!</definedName>
    <definedName name="a2_" localSheetId="46">'[8]Xuly Data'!#REF!</definedName>
    <definedName name="a2_" localSheetId="15">'[8]Xuly Data'!#REF!</definedName>
    <definedName name="a2_" localSheetId="18">'[8]Xuly Data'!#REF!</definedName>
    <definedName name="a2_" localSheetId="11">'[8]Xuly Data'!#REF!</definedName>
    <definedName name="a2_" localSheetId="5">'[8]Xuly Data'!#REF!</definedName>
    <definedName name="a2_" localSheetId="6">'[8]Xuly Data'!#REF!</definedName>
    <definedName name="a2_">'[8]Xuly Data'!#REF!</definedName>
    <definedName name="a277Print_Titles">#REF!</definedName>
    <definedName name="a3_" localSheetId="10">'[8]Xuly Data'!#REF!</definedName>
    <definedName name="a3_" localSheetId="46">'[8]Xuly Data'!#REF!</definedName>
    <definedName name="a3_" localSheetId="15">'[8]Xuly Data'!#REF!</definedName>
    <definedName name="a3_" localSheetId="18">'[8]Xuly Data'!#REF!</definedName>
    <definedName name="a3_" localSheetId="11">'[8]Xuly Data'!#REF!</definedName>
    <definedName name="a3_" localSheetId="5">'[8]Xuly Data'!#REF!</definedName>
    <definedName name="a3_" localSheetId="6">'[8]Xuly Data'!#REF!</definedName>
    <definedName name="a3_">'[8]Xuly Data'!#REF!</definedName>
    <definedName name="a4_" localSheetId="10">'[8]Xuly Data'!#REF!</definedName>
    <definedName name="a4_" localSheetId="46">'[8]Xuly Data'!#REF!</definedName>
    <definedName name="a4_" localSheetId="15">'[8]Xuly Data'!#REF!</definedName>
    <definedName name="a4_" localSheetId="18">'[8]Xuly Data'!#REF!</definedName>
    <definedName name="a4_" localSheetId="11">'[8]Xuly Data'!#REF!</definedName>
    <definedName name="a4_" localSheetId="5">'[8]Xuly Data'!#REF!</definedName>
    <definedName name="a4_" localSheetId="6">'[8]Xuly Data'!#REF!</definedName>
    <definedName name="a4_">'[8]Xuly Data'!#REF!</definedName>
    <definedName name="a5_" localSheetId="10">'[8]Xuly Data'!#REF!</definedName>
    <definedName name="a5_" localSheetId="46">'[8]Xuly Data'!#REF!</definedName>
    <definedName name="a5_" localSheetId="15">'[8]Xuly Data'!#REF!</definedName>
    <definedName name="a5_" localSheetId="18">'[8]Xuly Data'!#REF!</definedName>
    <definedName name="a5_" localSheetId="11">'[8]Xuly Data'!#REF!</definedName>
    <definedName name="a5_" localSheetId="5">'[8]Xuly Data'!#REF!</definedName>
    <definedName name="a5_" localSheetId="6">'[8]Xuly Data'!#REF!</definedName>
    <definedName name="a5_">'[8]Xuly Data'!#REF!</definedName>
    <definedName name="a6_">[9]Solieu!$C$84</definedName>
    <definedName name="a7_" localSheetId="10">'[8]Xuly Data'!#REF!</definedName>
    <definedName name="a7_" localSheetId="46">'[8]Xuly Data'!#REF!</definedName>
    <definedName name="a7_" localSheetId="15">'[8]Xuly Data'!#REF!</definedName>
    <definedName name="a7_" localSheetId="18">'[8]Xuly Data'!#REF!</definedName>
    <definedName name="a7_" localSheetId="11">'[8]Xuly Data'!#REF!</definedName>
    <definedName name="a7_" localSheetId="5">'[8]Xuly Data'!#REF!</definedName>
    <definedName name="a7_" localSheetId="6">'[8]Xuly Data'!#REF!</definedName>
    <definedName name="a7_">'[8]Xuly Data'!#REF!</definedName>
    <definedName name="AA" localSheetId="10">#REF!</definedName>
    <definedName name="AA" localSheetId="37">#REF!</definedName>
    <definedName name="AA" localSheetId="38">#REF!</definedName>
    <definedName name="AA" localSheetId="12">#REF!</definedName>
    <definedName name="AA" localSheetId="46">#REF!</definedName>
    <definedName name="AA" localSheetId="13">#REF!</definedName>
    <definedName name="AA" localSheetId="4">#REF!</definedName>
    <definedName name="AA" localSheetId="1">#REF!</definedName>
    <definedName name="AA" localSheetId="14">#REF!</definedName>
    <definedName name="AA" localSheetId="15">#REF!</definedName>
    <definedName name="AA" localSheetId="16">#REF!</definedName>
    <definedName name="AA" localSheetId="17">#REF!</definedName>
    <definedName name="AA" localSheetId="23">#REF!</definedName>
    <definedName name="AA" localSheetId="24">#REF!</definedName>
    <definedName name="AA" localSheetId="11">#REF!</definedName>
    <definedName name="AA">#REF!</definedName>
    <definedName name="AAA" localSheetId="10">'[10]MTL$-INTER'!#REF!</definedName>
    <definedName name="AAA" localSheetId="46">'[10]MTL$-INTER'!#REF!</definedName>
    <definedName name="AAA" localSheetId="15">'[10]MTL$-INTER'!#REF!</definedName>
    <definedName name="AAA" localSheetId="18">'[10]MTL$-INTER'!#REF!</definedName>
    <definedName name="AAA" localSheetId="11">'[10]MTL$-INTER'!#REF!</definedName>
    <definedName name="AAA" localSheetId="5">'[10]MTL$-INTER'!#REF!</definedName>
    <definedName name="AAA" localSheetId="6">'[10]MTL$-INTER'!#REF!</definedName>
    <definedName name="AAA">'[10]MTL$-INTER'!#REF!</definedName>
    <definedName name="ABCJD" localSheetId="15" hidden="1">{"'Sheet1'!$L$16"}</definedName>
    <definedName name="ABCJD" localSheetId="17" hidden="1">{"'Sheet1'!$L$16"}</definedName>
    <definedName name="ABCJD" hidden="1">{"'Sheet1'!$L$16"}</definedName>
    <definedName name="All_Item" localSheetId="10">#REF!</definedName>
    <definedName name="All_Item" localSheetId="37">#REF!</definedName>
    <definedName name="All_Item" localSheetId="38">#REF!</definedName>
    <definedName name="All_Item" localSheetId="12">#REF!</definedName>
    <definedName name="All_Item" localSheetId="46">#REF!</definedName>
    <definedName name="All_Item" localSheetId="13">#REF!</definedName>
    <definedName name="All_Item" localSheetId="4">#REF!</definedName>
    <definedName name="All_Item" localSheetId="1">#REF!</definedName>
    <definedName name="All_Item" localSheetId="14">#REF!</definedName>
    <definedName name="All_Item" localSheetId="15">#REF!</definedName>
    <definedName name="All_Item" localSheetId="16">#REF!</definedName>
    <definedName name="All_Item" localSheetId="17">#REF!</definedName>
    <definedName name="All_Item" localSheetId="23">#REF!</definedName>
    <definedName name="All_Item" localSheetId="24">#REF!</definedName>
    <definedName name="All_Item" localSheetId="11">#REF!</definedName>
    <definedName name="All_Item">#REF!</definedName>
    <definedName name="ALPIN">#N/A</definedName>
    <definedName name="ALPJYOU">#N/A</definedName>
    <definedName name="ALPTOI">#N/A</definedName>
    <definedName name="amiang" localSheetId="10">[11]gvl!#REF!</definedName>
    <definedName name="amiang" localSheetId="46">[11]gvl!#REF!</definedName>
    <definedName name="amiang" localSheetId="15">[11]gvl!#REF!</definedName>
    <definedName name="amiang" localSheetId="18">[11]gvl!#REF!</definedName>
    <definedName name="amiang" localSheetId="11">[11]gvl!#REF!</definedName>
    <definedName name="amiang" localSheetId="5">[11]gvl!#REF!</definedName>
    <definedName name="amiang" localSheetId="6">[11]gvl!#REF!</definedName>
    <definedName name="amiang">[11]gvl!#REF!</definedName>
    <definedName name="B" localSheetId="10">'[1]PNT-QUOT-#3'!#REF!</definedName>
    <definedName name="B" localSheetId="37">'[1]PNT-QUOT-#3'!#REF!</definedName>
    <definedName name="B" localSheetId="38">'[1]PNT-QUOT-#3'!#REF!</definedName>
    <definedName name="B" localSheetId="12">'[1]PNT-QUOT-#3'!#REF!</definedName>
    <definedName name="B" localSheetId="46">'[1]PNT-QUOT-#3'!#REF!</definedName>
    <definedName name="B" localSheetId="13">'[1]PNT-QUOT-#3'!#REF!</definedName>
    <definedName name="B" localSheetId="4">'[1]PNT-QUOT-#3'!#REF!</definedName>
    <definedName name="B" localSheetId="1">'[2]PNT-QUOT-#3'!#REF!</definedName>
    <definedName name="B" localSheetId="14">'[1]PNT-QUOT-#3'!#REF!</definedName>
    <definedName name="B" localSheetId="15">'[1]PNT-QUOT-#3'!#REF!</definedName>
    <definedName name="B" localSheetId="16">'[1]PNT-QUOT-#3'!#REF!</definedName>
    <definedName name="B" localSheetId="17">'[1]PNT-QUOT-#3'!#REF!</definedName>
    <definedName name="B" localSheetId="18">#N/A</definedName>
    <definedName name="B" localSheetId="23">'[1]PNT-QUOT-#3'!#REF!</definedName>
    <definedName name="B" localSheetId="24">'[1]PNT-QUOT-#3'!#REF!</definedName>
    <definedName name="B" localSheetId="11">'[1]PNT-QUOT-#3'!#REF!</definedName>
    <definedName name="B" localSheetId="5">#N/A</definedName>
    <definedName name="B" localSheetId="6">#N/A</definedName>
    <definedName name="B">#N/A</definedName>
    <definedName name="b1_" localSheetId="10">'[8]Xuly Data'!#REF!</definedName>
    <definedName name="b1_" localSheetId="46">'[8]Xuly Data'!#REF!</definedName>
    <definedName name="b1_" localSheetId="15">'[8]Xuly Data'!#REF!</definedName>
    <definedName name="b1_" localSheetId="18">'[8]Xuly Data'!#REF!</definedName>
    <definedName name="b1_" localSheetId="11">'[8]Xuly Data'!#REF!</definedName>
    <definedName name="b1_" localSheetId="5">'[8]Xuly Data'!#REF!</definedName>
    <definedName name="b1_" localSheetId="6">'[8]Xuly Data'!#REF!</definedName>
    <definedName name="b1_">'[8]Xuly Data'!#REF!</definedName>
    <definedName name="b2_" localSheetId="10">'[8]Xuly Data'!#REF!</definedName>
    <definedName name="b2_" localSheetId="46">'[8]Xuly Data'!#REF!</definedName>
    <definedName name="b2_" localSheetId="15">'[8]Xuly Data'!#REF!</definedName>
    <definedName name="b2_" localSheetId="18">'[8]Xuly Data'!#REF!</definedName>
    <definedName name="b2_" localSheetId="11">'[8]Xuly Data'!#REF!</definedName>
    <definedName name="b2_" localSheetId="5">'[8]Xuly Data'!#REF!</definedName>
    <definedName name="b2_" localSheetId="6">'[8]Xuly Data'!#REF!</definedName>
    <definedName name="b2_">'[8]Xuly Data'!#REF!</definedName>
    <definedName name="b3_" localSheetId="10">'[8]Xuly Data'!#REF!</definedName>
    <definedName name="b3_" localSheetId="46">'[8]Xuly Data'!#REF!</definedName>
    <definedName name="b3_" localSheetId="15">'[8]Xuly Data'!#REF!</definedName>
    <definedName name="b3_" localSheetId="18">'[8]Xuly Data'!#REF!</definedName>
    <definedName name="b3_" localSheetId="11">'[8]Xuly Data'!#REF!</definedName>
    <definedName name="b3_" localSheetId="5">'[8]Xuly Data'!#REF!</definedName>
    <definedName name="b3_" localSheetId="6">'[8]Xuly Data'!#REF!</definedName>
    <definedName name="b3_">'[8]Xuly Data'!#REF!</definedName>
    <definedName name="b4_" localSheetId="10">'[8]Xuly Data'!#REF!</definedName>
    <definedName name="b4_" localSheetId="46">'[8]Xuly Data'!#REF!</definedName>
    <definedName name="b4_" localSheetId="15">'[8]Xuly Data'!#REF!</definedName>
    <definedName name="b4_" localSheetId="18">'[8]Xuly Data'!#REF!</definedName>
    <definedName name="b4_" localSheetId="11">'[8]Xuly Data'!#REF!</definedName>
    <definedName name="b4_" localSheetId="5">'[8]Xuly Data'!#REF!</definedName>
    <definedName name="b4_" localSheetId="6">'[8]Xuly Data'!#REF!</definedName>
    <definedName name="b4_">'[8]Xuly Data'!#REF!</definedName>
    <definedName name="b5_" localSheetId="10">'[8]Xuly Data'!#REF!</definedName>
    <definedName name="b5_" localSheetId="46">'[8]Xuly Data'!#REF!</definedName>
    <definedName name="b5_" localSheetId="15">'[8]Xuly Data'!#REF!</definedName>
    <definedName name="b5_" localSheetId="18">'[8]Xuly Data'!#REF!</definedName>
    <definedName name="b5_" localSheetId="11">'[8]Xuly Data'!#REF!</definedName>
    <definedName name="b5_" localSheetId="5">'[8]Xuly Data'!#REF!</definedName>
    <definedName name="b5_" localSheetId="6">'[8]Xuly Data'!#REF!</definedName>
    <definedName name="b5_">'[8]Xuly Data'!#REF!</definedName>
    <definedName name="b6_" localSheetId="10">'[8]Xuly Data'!#REF!</definedName>
    <definedName name="b6_" localSheetId="46">'[8]Xuly Data'!#REF!</definedName>
    <definedName name="b6_" localSheetId="15">'[8]Xuly Data'!#REF!</definedName>
    <definedName name="b6_" localSheetId="18">'[8]Xuly Data'!#REF!</definedName>
    <definedName name="b6_" localSheetId="11">'[8]Xuly Data'!#REF!</definedName>
    <definedName name="b6_" localSheetId="5">'[8]Xuly Data'!#REF!</definedName>
    <definedName name="b6_" localSheetId="6">'[8]Xuly Data'!#REF!</definedName>
    <definedName name="b6_">'[8]Xuly Data'!#REF!</definedName>
    <definedName name="b7_" localSheetId="10">'[8]Xuly Data'!#REF!</definedName>
    <definedName name="b7_" localSheetId="46">'[8]Xuly Data'!#REF!</definedName>
    <definedName name="b7_" localSheetId="15">'[8]Xuly Data'!#REF!</definedName>
    <definedName name="b7_" localSheetId="18">'[8]Xuly Data'!#REF!</definedName>
    <definedName name="b7_" localSheetId="11">'[8]Xuly Data'!#REF!</definedName>
    <definedName name="b7_" localSheetId="5">'[8]Xuly Data'!#REF!</definedName>
    <definedName name="b7_" localSheetId="6">'[8]Xuly Data'!#REF!</definedName>
    <definedName name="b7_">'[8]Xuly Data'!#REF!</definedName>
    <definedName name="Bang_cly" localSheetId="10">#REF!</definedName>
    <definedName name="Bang_cly" localSheetId="37">#REF!</definedName>
    <definedName name="Bang_cly" localSheetId="38">#REF!</definedName>
    <definedName name="Bang_cly" localSheetId="12">#REF!</definedName>
    <definedName name="Bang_cly" localSheetId="46">#REF!</definedName>
    <definedName name="Bang_cly" localSheetId="13">#REF!</definedName>
    <definedName name="Bang_cly" localSheetId="4">#REF!</definedName>
    <definedName name="Bang_cly" localSheetId="1">#REF!</definedName>
    <definedName name="Bang_cly" localSheetId="14">#REF!</definedName>
    <definedName name="Bang_cly" localSheetId="15">#REF!</definedName>
    <definedName name="Bang_cly" localSheetId="16">#REF!</definedName>
    <definedName name="Bang_cly" localSheetId="17">#REF!</definedName>
    <definedName name="Bang_cly" localSheetId="23">#REF!</definedName>
    <definedName name="Bang_cly" localSheetId="24">#REF!</definedName>
    <definedName name="Bang_cly" localSheetId="11">#REF!</definedName>
    <definedName name="Bang_cly">#REF!</definedName>
    <definedName name="Bang_CVC" localSheetId="10">#REF!</definedName>
    <definedName name="Bang_CVC" localSheetId="37">#REF!</definedName>
    <definedName name="Bang_CVC" localSheetId="38">#REF!</definedName>
    <definedName name="Bang_CVC" localSheetId="12">#REF!</definedName>
    <definedName name="Bang_CVC" localSheetId="46">#REF!</definedName>
    <definedName name="Bang_CVC" localSheetId="13">#REF!</definedName>
    <definedName name="Bang_CVC" localSheetId="4">#REF!</definedName>
    <definedName name="Bang_CVC" localSheetId="1">#REF!</definedName>
    <definedName name="Bang_CVC" localSheetId="14">#REF!</definedName>
    <definedName name="Bang_CVC" localSheetId="15">#REF!</definedName>
    <definedName name="Bang_CVC" localSheetId="16">#REF!</definedName>
    <definedName name="Bang_CVC" localSheetId="17">#REF!</definedName>
    <definedName name="Bang_CVC" localSheetId="23">#REF!</definedName>
    <definedName name="Bang_CVC" localSheetId="24">#REF!</definedName>
    <definedName name="Bang_CVC" localSheetId="11">#REF!</definedName>
    <definedName name="Bang_CVC">#REF!</definedName>
    <definedName name="bang_gia" localSheetId="10">#REF!</definedName>
    <definedName name="bang_gia" localSheetId="37">#REF!</definedName>
    <definedName name="bang_gia" localSheetId="38">#REF!</definedName>
    <definedName name="bang_gia" localSheetId="12">#REF!</definedName>
    <definedName name="bang_gia" localSheetId="46">#REF!</definedName>
    <definedName name="bang_gia" localSheetId="13">#REF!</definedName>
    <definedName name="bang_gia" localSheetId="4">#REF!</definedName>
    <definedName name="bang_gia" localSheetId="1">#REF!</definedName>
    <definedName name="bang_gia" localSheetId="14">#REF!</definedName>
    <definedName name="bang_gia" localSheetId="15">#REF!</definedName>
    <definedName name="bang_gia" localSheetId="16">#REF!</definedName>
    <definedName name="bang_gia" localSheetId="17">#REF!</definedName>
    <definedName name="bang_gia" localSheetId="23">#REF!</definedName>
    <definedName name="bang_gia" localSheetId="24">#REF!</definedName>
    <definedName name="bang_gia" localSheetId="11">#REF!</definedName>
    <definedName name="bang_gia">#REF!</definedName>
    <definedName name="Bang_travl" localSheetId="10">#REF!</definedName>
    <definedName name="Bang_travl" localSheetId="37">#REF!</definedName>
    <definedName name="Bang_travl" localSheetId="38">#REF!</definedName>
    <definedName name="Bang_travl" localSheetId="12">#REF!</definedName>
    <definedName name="Bang_travl" localSheetId="46">#REF!</definedName>
    <definedName name="Bang_travl" localSheetId="13">#REF!</definedName>
    <definedName name="Bang_travl" localSheetId="4">#REF!</definedName>
    <definedName name="Bang_travl" localSheetId="1">#REF!</definedName>
    <definedName name="Bang_travl" localSheetId="14">#REF!</definedName>
    <definedName name="Bang_travl" localSheetId="15">#REF!</definedName>
    <definedName name="Bang_travl" localSheetId="16">#REF!</definedName>
    <definedName name="Bang_travl" localSheetId="17">#REF!</definedName>
    <definedName name="Bang_travl" localSheetId="23">#REF!</definedName>
    <definedName name="Bang_travl" localSheetId="24">#REF!</definedName>
    <definedName name="Bang_travl" localSheetId="11">#REF!</definedName>
    <definedName name="Bang_travl">#REF!</definedName>
    <definedName name="Bar">'[12]B-B'!$B$65:$J$66</definedName>
    <definedName name="BB" localSheetId="10">#REF!</definedName>
    <definedName name="BB" localSheetId="37">#REF!</definedName>
    <definedName name="BB" localSheetId="38">#REF!</definedName>
    <definedName name="BB" localSheetId="12">#REF!</definedName>
    <definedName name="BB" localSheetId="46">#REF!</definedName>
    <definedName name="BB" localSheetId="13">#REF!</definedName>
    <definedName name="BB" localSheetId="4">#REF!</definedName>
    <definedName name="BB" localSheetId="1">#REF!</definedName>
    <definedName name="BB" localSheetId="14">#REF!</definedName>
    <definedName name="BB" localSheetId="15">#REF!</definedName>
    <definedName name="BB" localSheetId="16">#REF!</definedName>
    <definedName name="BB" localSheetId="17">#REF!</definedName>
    <definedName name="BB" localSheetId="23">#REF!</definedName>
    <definedName name="BB" localSheetId="24">#REF!</definedName>
    <definedName name="BB" localSheetId="11">#REF!</definedName>
    <definedName name="BB">#REF!</definedName>
    <definedName name="bd">[7]gVL!$Q$15</definedName>
    <definedName name="betong" localSheetId="10">[13]Sheet1!#REF!</definedName>
    <definedName name="betong" localSheetId="46">[13]Sheet1!#REF!</definedName>
    <definedName name="betong" localSheetId="15">[13]Sheet1!#REF!</definedName>
    <definedName name="betong" localSheetId="18">[13]Sheet1!#REF!</definedName>
    <definedName name="betong" localSheetId="11">[13]Sheet1!#REF!</definedName>
    <definedName name="betong" localSheetId="5">[13]Sheet1!#REF!</definedName>
    <definedName name="betong" localSheetId="6">[13]Sheet1!#REF!</definedName>
    <definedName name="betong">[13]Sheet1!#REF!</definedName>
    <definedName name="BOQ" localSheetId="10">#REF!</definedName>
    <definedName name="BOQ" localSheetId="37">#REF!</definedName>
    <definedName name="BOQ" localSheetId="38">#REF!</definedName>
    <definedName name="BOQ" localSheetId="12">#REF!</definedName>
    <definedName name="BOQ" localSheetId="46">#REF!</definedName>
    <definedName name="BOQ" localSheetId="13">#REF!</definedName>
    <definedName name="BOQ" localSheetId="4">#REF!</definedName>
    <definedName name="BOQ" localSheetId="1">#REF!</definedName>
    <definedName name="BOQ" localSheetId="14">#REF!</definedName>
    <definedName name="BOQ" localSheetId="15">#REF!</definedName>
    <definedName name="BOQ" localSheetId="16">#REF!</definedName>
    <definedName name="BOQ" localSheetId="17">#REF!</definedName>
    <definedName name="BOQ" localSheetId="23">#REF!</definedName>
    <definedName name="BOQ" localSheetId="24">#REF!</definedName>
    <definedName name="BOQ" localSheetId="11">#REF!</definedName>
    <definedName name="BOQ">#REF!</definedName>
    <definedName name="BT">#REF!</definedName>
    <definedName name="BVCISUMMARY" localSheetId="10">#REF!</definedName>
    <definedName name="BVCISUMMARY" localSheetId="37">#REF!</definedName>
    <definedName name="BVCISUMMARY" localSheetId="38">#REF!</definedName>
    <definedName name="BVCISUMMARY" localSheetId="12">#REF!</definedName>
    <definedName name="BVCISUMMARY" localSheetId="46">#REF!</definedName>
    <definedName name="BVCISUMMARY" localSheetId="13">#REF!</definedName>
    <definedName name="BVCISUMMARY" localSheetId="4">#REF!</definedName>
    <definedName name="BVCISUMMARY" localSheetId="1">#REF!</definedName>
    <definedName name="BVCISUMMARY" localSheetId="14">#REF!</definedName>
    <definedName name="BVCISUMMARY" localSheetId="15">#REF!</definedName>
    <definedName name="BVCISUMMARY" localSheetId="16">#REF!</definedName>
    <definedName name="BVCISUMMARY" localSheetId="17">#REF!</definedName>
    <definedName name="BVCISUMMARY" localSheetId="23">#REF!</definedName>
    <definedName name="BVCISUMMARY" localSheetId="24">#REF!</definedName>
    <definedName name="BVCISUMMARY" localSheetId="11">#REF!</definedName>
    <definedName name="BVCISUMMARY">#REF!</definedName>
    <definedName name="c_" localSheetId="10">#REF!</definedName>
    <definedName name="c_" localSheetId="46">#REF!</definedName>
    <definedName name="c_" localSheetId="15">#REF!</definedName>
    <definedName name="c_" localSheetId="18">#REF!</definedName>
    <definedName name="c_" localSheetId="11">#REF!</definedName>
    <definedName name="c_" localSheetId="5">#REF!</definedName>
    <definedName name="c_" localSheetId="6">#REF!</definedName>
    <definedName name="c_">#REF!</definedName>
    <definedName name="CABLE2">'[14]MTO REV.0'!$A$1:$Q$570</definedName>
    <definedName name="Category_All" localSheetId="10">#REF!</definedName>
    <definedName name="Category_All" localSheetId="37">#REF!</definedName>
    <definedName name="Category_All" localSheetId="38">#REF!</definedName>
    <definedName name="Category_All" localSheetId="12">#REF!</definedName>
    <definedName name="Category_All" localSheetId="46">#REF!</definedName>
    <definedName name="Category_All" localSheetId="13">#REF!</definedName>
    <definedName name="Category_All" localSheetId="4">#REF!</definedName>
    <definedName name="Category_All" localSheetId="1">#REF!</definedName>
    <definedName name="Category_All" localSheetId="14">#REF!</definedName>
    <definedName name="Category_All" localSheetId="15">#REF!</definedName>
    <definedName name="Category_All" localSheetId="16">#REF!</definedName>
    <definedName name="Category_All" localSheetId="17">#REF!</definedName>
    <definedName name="Category_All" localSheetId="23">#REF!</definedName>
    <definedName name="Category_All" localSheetId="24">#REF!</definedName>
    <definedName name="Category_All" localSheetId="11">#REF!</definedName>
    <definedName name="Category_All">#REF!</definedName>
    <definedName name="CATIN">#N/A</definedName>
    <definedName name="CATJYOU">#N/A</definedName>
    <definedName name="CATREC">#N/A</definedName>
    <definedName name="CATSYU">#N/A</definedName>
    <definedName name="CDDB" localSheetId="10">'[8]Xuly Data'!#REF!</definedName>
    <definedName name="CDDB" localSheetId="46">'[8]Xuly Data'!#REF!</definedName>
    <definedName name="CDDB" localSheetId="15">'[8]Xuly Data'!#REF!</definedName>
    <definedName name="CDDB" localSheetId="18">'[8]Xuly Data'!#REF!</definedName>
    <definedName name="CDDB" localSheetId="11">'[8]Xuly Data'!#REF!</definedName>
    <definedName name="CDDB" localSheetId="5">'[8]Xuly Data'!#REF!</definedName>
    <definedName name="CDDB" localSheetId="6">'[8]Xuly Data'!#REF!</definedName>
    <definedName name="CDDB">'[8]Xuly Data'!#REF!</definedName>
    <definedName name="CDDT" localSheetId="10">'[8]Xuly Data'!#REF!</definedName>
    <definedName name="CDDT" localSheetId="46">'[8]Xuly Data'!#REF!</definedName>
    <definedName name="CDDT" localSheetId="15">'[8]Xuly Data'!#REF!</definedName>
    <definedName name="CDDT" localSheetId="18">'[8]Xuly Data'!#REF!</definedName>
    <definedName name="CDDT" localSheetId="11">'[8]Xuly Data'!#REF!</definedName>
    <definedName name="CDDT" localSheetId="5">'[8]Xuly Data'!#REF!</definedName>
    <definedName name="CDDT" localSheetId="6">'[8]Xuly Data'!#REF!</definedName>
    <definedName name="CDDT">'[8]Xuly Data'!#REF!</definedName>
    <definedName name="CDMD" localSheetId="10">'[8]Xuly Data'!#REF!</definedName>
    <definedName name="CDMD" localSheetId="46">'[8]Xuly Data'!#REF!</definedName>
    <definedName name="CDMD" localSheetId="15">'[8]Xuly Data'!#REF!</definedName>
    <definedName name="CDMD" localSheetId="18">'[8]Xuly Data'!#REF!</definedName>
    <definedName name="CDMD" localSheetId="11">'[8]Xuly Data'!#REF!</definedName>
    <definedName name="CDMD" localSheetId="5">'[8]Xuly Data'!#REF!</definedName>
    <definedName name="CDMD" localSheetId="6">'[8]Xuly Data'!#REF!</definedName>
    <definedName name="CDMD">'[8]Xuly Data'!#REF!</definedName>
    <definedName name="cfhgghdj" localSheetId="18">'[15]Lç khoan LK1'!#REF!</definedName>
    <definedName name="cfhgghdj">'[15]Lç khoan LK1'!#REF!</definedName>
    <definedName name="ch" localSheetId="10">[5]TN!#REF!</definedName>
    <definedName name="ch" localSheetId="46">[5]TN!#REF!</definedName>
    <definedName name="ch" localSheetId="15">[5]TN!#REF!</definedName>
    <definedName name="ch" localSheetId="18">[5]TN!#REF!</definedName>
    <definedName name="ch" localSheetId="11">[5]TN!#REF!</definedName>
    <definedName name="ch" localSheetId="5">[5]TN!#REF!</definedName>
    <definedName name="ch" localSheetId="6">[5]TN!#REF!</definedName>
    <definedName name="ch">[5]TN!#REF!</definedName>
    <definedName name="Chu" localSheetId="10">[5]ND!#REF!</definedName>
    <definedName name="Chu" localSheetId="46">[5]ND!#REF!</definedName>
    <definedName name="Chu" localSheetId="15">[5]ND!#REF!</definedName>
    <definedName name="Chu" localSheetId="18">[5]ND!#REF!</definedName>
    <definedName name="Chu" localSheetId="11">[5]ND!#REF!</definedName>
    <definedName name="Chu" localSheetId="5">[5]ND!#REF!</definedName>
    <definedName name="Chu" localSheetId="6">[5]ND!#REF!</definedName>
    <definedName name="Chu">[5]ND!#REF!</definedName>
    <definedName name="Co" localSheetId="10">#REF!</definedName>
    <definedName name="Co" localSheetId="37">#REF!</definedName>
    <definedName name="Co" localSheetId="38">#REF!</definedName>
    <definedName name="Co" localSheetId="12">#REF!</definedName>
    <definedName name="Co" localSheetId="46">#REF!</definedName>
    <definedName name="Co" localSheetId="13">#REF!</definedName>
    <definedName name="Co" localSheetId="4">#REF!</definedName>
    <definedName name="Co" localSheetId="1">#REF!</definedName>
    <definedName name="Co" localSheetId="14">#REF!</definedName>
    <definedName name="Co" localSheetId="15">#REF!</definedName>
    <definedName name="Co" localSheetId="16">#REF!</definedName>
    <definedName name="Co" localSheetId="17">#REF!</definedName>
    <definedName name="Co" localSheetId="23">#REF!</definedName>
    <definedName name="Co" localSheetId="24">#REF!</definedName>
    <definedName name="Co" localSheetId="11">#REF!</definedName>
    <definedName name="Co">#REF!</definedName>
    <definedName name="COAT" localSheetId="10">'[1]PNT-QUOT-#3'!#REF!</definedName>
    <definedName name="COAT" localSheetId="37">'[1]PNT-QUOT-#3'!#REF!</definedName>
    <definedName name="COAT" localSheetId="38">'[1]PNT-QUOT-#3'!#REF!</definedName>
    <definedName name="COAT" localSheetId="12">'[1]PNT-QUOT-#3'!#REF!</definedName>
    <definedName name="COAT" localSheetId="46">'[1]PNT-QUOT-#3'!#REF!</definedName>
    <definedName name="COAT" localSheetId="13">'[1]PNT-QUOT-#3'!#REF!</definedName>
    <definedName name="COAT" localSheetId="4">'[1]PNT-QUOT-#3'!#REF!</definedName>
    <definedName name="COAT" localSheetId="1">'[2]PNT-QUOT-#3'!#REF!</definedName>
    <definedName name="COAT" localSheetId="14">'[1]PNT-QUOT-#3'!#REF!</definedName>
    <definedName name="COAT" localSheetId="15">'[1]PNT-QUOT-#3'!#REF!</definedName>
    <definedName name="COAT" localSheetId="16">'[1]PNT-QUOT-#3'!#REF!</definedName>
    <definedName name="COAT" localSheetId="17">'[1]PNT-QUOT-#3'!#REF!</definedName>
    <definedName name="COAT" localSheetId="18">#N/A</definedName>
    <definedName name="COAT" localSheetId="23">'[1]PNT-QUOT-#3'!#REF!</definedName>
    <definedName name="COAT" localSheetId="24">'[1]PNT-QUOT-#3'!#REF!</definedName>
    <definedName name="COAT" localSheetId="11">'[1]PNT-QUOT-#3'!#REF!</definedName>
    <definedName name="COAT" localSheetId="5">#N/A</definedName>
    <definedName name="COAT" localSheetId="6">#N/A</definedName>
    <definedName name="COAT">#N/A</definedName>
    <definedName name="COMMON">#REF!</definedName>
    <definedName name="CON_EQP_COS">#REF!</definedName>
    <definedName name="CON_EQP_COST" localSheetId="10">#REF!</definedName>
    <definedName name="CON_EQP_COST" localSheetId="37">#REF!</definedName>
    <definedName name="CON_EQP_COST" localSheetId="38">#REF!</definedName>
    <definedName name="CON_EQP_COST" localSheetId="12">#REF!</definedName>
    <definedName name="CON_EQP_COST" localSheetId="46">#REF!</definedName>
    <definedName name="CON_EQP_COST" localSheetId="13">#REF!</definedName>
    <definedName name="CON_EQP_COST" localSheetId="4">#REF!</definedName>
    <definedName name="CON_EQP_COST" localSheetId="1">#REF!</definedName>
    <definedName name="CON_EQP_COST" localSheetId="14">#REF!</definedName>
    <definedName name="CON_EQP_COST" localSheetId="15">#REF!</definedName>
    <definedName name="CON_EQP_COST" localSheetId="16">#REF!</definedName>
    <definedName name="CON_EQP_COST" localSheetId="17">#REF!</definedName>
    <definedName name="CON_EQP_COST" localSheetId="23">#REF!</definedName>
    <definedName name="CON_EQP_COST" localSheetId="24">#REF!</definedName>
    <definedName name="CON_EQP_COST" localSheetId="11">#REF!</definedName>
    <definedName name="CON_EQP_COST">#REF!</definedName>
    <definedName name="Cong_HM_DTCT" localSheetId="10">#REF!</definedName>
    <definedName name="Cong_HM_DTCT" localSheetId="37">#REF!</definedName>
    <definedName name="Cong_HM_DTCT" localSheetId="38">#REF!</definedName>
    <definedName name="Cong_HM_DTCT" localSheetId="12">#REF!</definedName>
    <definedName name="Cong_HM_DTCT" localSheetId="46">#REF!</definedName>
    <definedName name="Cong_HM_DTCT" localSheetId="13">#REF!</definedName>
    <definedName name="Cong_HM_DTCT" localSheetId="4">#REF!</definedName>
    <definedName name="Cong_HM_DTCT" localSheetId="1">#REF!</definedName>
    <definedName name="Cong_HM_DTCT" localSheetId="14">#REF!</definedName>
    <definedName name="Cong_HM_DTCT" localSheetId="15">#REF!</definedName>
    <definedName name="Cong_HM_DTCT" localSheetId="16">#REF!</definedName>
    <definedName name="Cong_HM_DTCT" localSheetId="17">#REF!</definedName>
    <definedName name="Cong_HM_DTCT" localSheetId="23">#REF!</definedName>
    <definedName name="Cong_HM_DTCT" localSheetId="24">#REF!</definedName>
    <definedName name="Cong_HM_DTCT" localSheetId="11">#REF!</definedName>
    <definedName name="Cong_HM_DTCT">#REF!</definedName>
    <definedName name="Cong_M_DTCT" localSheetId="10">#REF!</definedName>
    <definedName name="Cong_M_DTCT" localSheetId="37">#REF!</definedName>
    <definedName name="Cong_M_DTCT" localSheetId="38">#REF!</definedName>
    <definedName name="Cong_M_DTCT" localSheetId="12">#REF!</definedName>
    <definedName name="Cong_M_DTCT" localSheetId="46">#REF!</definedName>
    <definedName name="Cong_M_DTCT" localSheetId="13">#REF!</definedName>
    <definedName name="Cong_M_DTCT" localSheetId="4">#REF!</definedName>
    <definedName name="Cong_M_DTCT" localSheetId="1">#REF!</definedName>
    <definedName name="Cong_M_DTCT" localSheetId="14">#REF!</definedName>
    <definedName name="Cong_M_DTCT" localSheetId="15">#REF!</definedName>
    <definedName name="Cong_M_DTCT" localSheetId="16">#REF!</definedName>
    <definedName name="Cong_M_DTCT" localSheetId="17">#REF!</definedName>
    <definedName name="Cong_M_DTCT" localSheetId="23">#REF!</definedName>
    <definedName name="Cong_M_DTCT" localSheetId="24">#REF!</definedName>
    <definedName name="Cong_M_DTCT" localSheetId="11">#REF!</definedName>
    <definedName name="Cong_M_DTCT">#REF!</definedName>
    <definedName name="Cong_NC_DTCT" localSheetId="10">#REF!</definedName>
    <definedName name="Cong_NC_DTCT" localSheetId="37">#REF!</definedName>
    <definedName name="Cong_NC_DTCT" localSheetId="38">#REF!</definedName>
    <definedName name="Cong_NC_DTCT" localSheetId="12">#REF!</definedName>
    <definedName name="Cong_NC_DTCT" localSheetId="46">#REF!</definedName>
    <definedName name="Cong_NC_DTCT" localSheetId="13">#REF!</definedName>
    <definedName name="Cong_NC_DTCT" localSheetId="4">#REF!</definedName>
    <definedName name="Cong_NC_DTCT" localSheetId="1">#REF!</definedName>
    <definedName name="Cong_NC_DTCT" localSheetId="14">#REF!</definedName>
    <definedName name="Cong_NC_DTCT" localSheetId="15">#REF!</definedName>
    <definedName name="Cong_NC_DTCT" localSheetId="16">#REF!</definedName>
    <definedName name="Cong_NC_DTCT" localSheetId="17">#REF!</definedName>
    <definedName name="Cong_NC_DTCT" localSheetId="23">#REF!</definedName>
    <definedName name="Cong_NC_DTCT" localSheetId="24">#REF!</definedName>
    <definedName name="Cong_NC_DTCT" localSheetId="11">#REF!</definedName>
    <definedName name="Cong_NC_DTCT">#REF!</definedName>
    <definedName name="Cong_VL_DTCT" localSheetId="10">#REF!</definedName>
    <definedName name="Cong_VL_DTCT" localSheetId="37">#REF!</definedName>
    <definedName name="Cong_VL_DTCT" localSheetId="38">#REF!</definedName>
    <definedName name="Cong_VL_DTCT" localSheetId="12">#REF!</definedName>
    <definedName name="Cong_VL_DTCT" localSheetId="46">#REF!</definedName>
    <definedName name="Cong_VL_DTCT" localSheetId="13">#REF!</definedName>
    <definedName name="Cong_VL_DTCT" localSheetId="4">#REF!</definedName>
    <definedName name="Cong_VL_DTCT" localSheetId="1">#REF!</definedName>
    <definedName name="Cong_VL_DTCT" localSheetId="14">#REF!</definedName>
    <definedName name="Cong_VL_DTCT" localSheetId="15">#REF!</definedName>
    <definedName name="Cong_VL_DTCT" localSheetId="16">#REF!</definedName>
    <definedName name="Cong_VL_DTCT" localSheetId="17">#REF!</definedName>
    <definedName name="Cong_VL_DTCT" localSheetId="23">#REF!</definedName>
    <definedName name="Cong_VL_DTCT" localSheetId="24">#REF!</definedName>
    <definedName name="Cong_VL_DTCT" localSheetId="11">#REF!</definedName>
    <definedName name="Cong_VL_DTCT">#REF!</definedName>
    <definedName name="CONST_EQ" localSheetId="10">#REF!</definedName>
    <definedName name="CONST_EQ" localSheetId="37">#REF!</definedName>
    <definedName name="CONST_EQ" localSheetId="38">#REF!</definedName>
    <definedName name="CONST_EQ" localSheetId="12">#REF!</definedName>
    <definedName name="CONST_EQ" localSheetId="46">#REF!</definedName>
    <definedName name="CONST_EQ" localSheetId="13">#REF!</definedName>
    <definedName name="CONST_EQ" localSheetId="4">#REF!</definedName>
    <definedName name="CONST_EQ" localSheetId="1">#REF!</definedName>
    <definedName name="CONST_EQ" localSheetId="14">#REF!</definedName>
    <definedName name="CONST_EQ" localSheetId="15">#REF!</definedName>
    <definedName name="CONST_EQ" localSheetId="16">#REF!</definedName>
    <definedName name="CONST_EQ" localSheetId="17">#REF!</definedName>
    <definedName name="CONST_EQ" localSheetId="23">#REF!</definedName>
    <definedName name="CONST_EQ" localSheetId="24">#REF!</definedName>
    <definedName name="CONST_EQ" localSheetId="11">#REF!</definedName>
    <definedName name="CONST_EQ">#REF!</definedName>
    <definedName name="COVER" localSheetId="10">#REF!</definedName>
    <definedName name="COVER" localSheetId="37">#REF!</definedName>
    <definedName name="COVER" localSheetId="38">#REF!</definedName>
    <definedName name="COVER" localSheetId="12">#REF!</definedName>
    <definedName name="COVER" localSheetId="46">#REF!</definedName>
    <definedName name="COVER" localSheetId="13">#REF!</definedName>
    <definedName name="COVER" localSheetId="4">#REF!</definedName>
    <definedName name="COVER" localSheetId="1">#REF!</definedName>
    <definedName name="COVER" localSheetId="14">#REF!</definedName>
    <definedName name="COVER" localSheetId="15">#REF!</definedName>
    <definedName name="COVER" localSheetId="16">#REF!</definedName>
    <definedName name="COVER" localSheetId="17">#REF!</definedName>
    <definedName name="COVER" localSheetId="23">#REF!</definedName>
    <definedName name="COVER" localSheetId="24">#REF!</definedName>
    <definedName name="COVER" localSheetId="11">#REF!</definedName>
    <definedName name="COVER">#REF!</definedName>
    <definedName name="CP" hidden="1">#REF!</definedName>
    <definedName name="cpd">[7]gVL!$Q$20</definedName>
    <definedName name="cpdd">[7]gVL!$Q$21</definedName>
    <definedName name="_xlnm.Criteria" localSheetId="10">[16]SILICATE!#REF!</definedName>
    <definedName name="_xlnm.Criteria" localSheetId="46">[16]SILICATE!#REF!</definedName>
    <definedName name="_xlnm.Criteria" localSheetId="15">[16]SILICATE!#REF!</definedName>
    <definedName name="_xlnm.Criteria" localSheetId="18">[16]SILICATE!#REF!</definedName>
    <definedName name="_xlnm.Criteria" localSheetId="11">[16]SILICATE!#REF!</definedName>
    <definedName name="_xlnm.Criteria" localSheetId="5">[16]SILICATE!#REF!</definedName>
    <definedName name="_xlnm.Criteria" localSheetId="6">[16]SILICATE!#REF!</definedName>
    <definedName name="_xlnm.Criteria">[16]SILICATE!#REF!</definedName>
    <definedName name="CRITINST" localSheetId="10">#REF!</definedName>
    <definedName name="CRITINST" localSheetId="37">#REF!</definedName>
    <definedName name="CRITINST" localSheetId="38">#REF!</definedName>
    <definedName name="CRITINST" localSheetId="12">#REF!</definedName>
    <definedName name="CRITINST" localSheetId="46">#REF!</definedName>
    <definedName name="CRITINST" localSheetId="13">#REF!</definedName>
    <definedName name="CRITINST" localSheetId="4">#REF!</definedName>
    <definedName name="CRITINST" localSheetId="1">#REF!</definedName>
    <definedName name="CRITINST" localSheetId="14">#REF!</definedName>
    <definedName name="CRITINST" localSheetId="15">#REF!</definedName>
    <definedName name="CRITINST" localSheetId="16">#REF!</definedName>
    <definedName name="CRITINST" localSheetId="17">#REF!</definedName>
    <definedName name="CRITINST" localSheetId="23">#REF!</definedName>
    <definedName name="CRITINST" localSheetId="24">#REF!</definedName>
    <definedName name="CRITINST" localSheetId="11">#REF!</definedName>
    <definedName name="CRITINST">#REF!</definedName>
    <definedName name="CRITPURC" localSheetId="10">#REF!</definedName>
    <definedName name="CRITPURC" localSheetId="37">#REF!</definedName>
    <definedName name="CRITPURC" localSheetId="38">#REF!</definedName>
    <definedName name="CRITPURC" localSheetId="12">#REF!</definedName>
    <definedName name="CRITPURC" localSheetId="46">#REF!</definedName>
    <definedName name="CRITPURC" localSheetId="13">#REF!</definedName>
    <definedName name="CRITPURC" localSheetId="4">#REF!</definedName>
    <definedName name="CRITPURC" localSheetId="1">#REF!</definedName>
    <definedName name="CRITPURC" localSheetId="14">#REF!</definedName>
    <definedName name="CRITPURC" localSheetId="15">#REF!</definedName>
    <definedName name="CRITPURC" localSheetId="16">#REF!</definedName>
    <definedName name="CRITPURC" localSheetId="17">#REF!</definedName>
    <definedName name="CRITPURC" localSheetId="23">#REF!</definedName>
    <definedName name="CRITPURC" localSheetId="24">#REF!</definedName>
    <definedName name="CRITPURC" localSheetId="11">#REF!</definedName>
    <definedName name="CRITPURC">#REF!</definedName>
    <definedName name="CS_10" localSheetId="10">#REF!</definedName>
    <definedName name="CS_10" localSheetId="37">#REF!</definedName>
    <definedName name="CS_10" localSheetId="38">#REF!</definedName>
    <definedName name="CS_10" localSheetId="12">#REF!</definedName>
    <definedName name="CS_10" localSheetId="46">#REF!</definedName>
    <definedName name="CS_10" localSheetId="13">#REF!</definedName>
    <definedName name="CS_10" localSheetId="4">#REF!</definedName>
    <definedName name="CS_10" localSheetId="1">#REF!</definedName>
    <definedName name="CS_10" localSheetId="14">#REF!</definedName>
    <definedName name="CS_10" localSheetId="15">#REF!</definedName>
    <definedName name="CS_10" localSheetId="16">#REF!</definedName>
    <definedName name="CS_10" localSheetId="17">#REF!</definedName>
    <definedName name="CS_10" localSheetId="23">#REF!</definedName>
    <definedName name="CS_10" localSheetId="24">#REF!</definedName>
    <definedName name="CS_10" localSheetId="11">#REF!</definedName>
    <definedName name="CS_10">#REF!</definedName>
    <definedName name="CS_100" localSheetId="10">#REF!</definedName>
    <definedName name="CS_100" localSheetId="37">#REF!</definedName>
    <definedName name="CS_100" localSheetId="38">#REF!</definedName>
    <definedName name="CS_100" localSheetId="12">#REF!</definedName>
    <definedName name="CS_100" localSheetId="46">#REF!</definedName>
    <definedName name="CS_100" localSheetId="13">#REF!</definedName>
    <definedName name="CS_100" localSheetId="4">#REF!</definedName>
    <definedName name="CS_100" localSheetId="1">#REF!</definedName>
    <definedName name="CS_100" localSheetId="14">#REF!</definedName>
    <definedName name="CS_100" localSheetId="15">#REF!</definedName>
    <definedName name="CS_100" localSheetId="16">#REF!</definedName>
    <definedName name="CS_100" localSheetId="17">#REF!</definedName>
    <definedName name="CS_100" localSheetId="23">#REF!</definedName>
    <definedName name="CS_100" localSheetId="24">#REF!</definedName>
    <definedName name="CS_100" localSheetId="11">#REF!</definedName>
    <definedName name="CS_100">#REF!</definedName>
    <definedName name="CS_10S" localSheetId="10">#REF!</definedName>
    <definedName name="CS_10S" localSheetId="37">#REF!</definedName>
    <definedName name="CS_10S" localSheetId="38">#REF!</definedName>
    <definedName name="CS_10S" localSheetId="12">#REF!</definedName>
    <definedName name="CS_10S" localSheetId="46">#REF!</definedName>
    <definedName name="CS_10S" localSheetId="13">#REF!</definedName>
    <definedName name="CS_10S" localSheetId="4">#REF!</definedName>
    <definedName name="CS_10S" localSheetId="1">#REF!</definedName>
    <definedName name="CS_10S" localSheetId="14">#REF!</definedName>
    <definedName name="CS_10S" localSheetId="15">#REF!</definedName>
    <definedName name="CS_10S" localSheetId="16">#REF!</definedName>
    <definedName name="CS_10S" localSheetId="17">#REF!</definedName>
    <definedName name="CS_10S" localSheetId="23">#REF!</definedName>
    <definedName name="CS_10S" localSheetId="24">#REF!</definedName>
    <definedName name="CS_10S" localSheetId="11">#REF!</definedName>
    <definedName name="CS_10S">#REF!</definedName>
    <definedName name="CS_120" localSheetId="10">#REF!</definedName>
    <definedName name="CS_120" localSheetId="37">#REF!</definedName>
    <definedName name="CS_120" localSheetId="38">#REF!</definedName>
    <definedName name="CS_120" localSheetId="12">#REF!</definedName>
    <definedName name="CS_120" localSheetId="46">#REF!</definedName>
    <definedName name="CS_120" localSheetId="13">#REF!</definedName>
    <definedName name="CS_120" localSheetId="4">#REF!</definedName>
    <definedName name="CS_120" localSheetId="1">#REF!</definedName>
    <definedName name="CS_120" localSheetId="14">#REF!</definedName>
    <definedName name="CS_120" localSheetId="15">#REF!</definedName>
    <definedName name="CS_120" localSheetId="16">#REF!</definedName>
    <definedName name="CS_120" localSheetId="17">#REF!</definedName>
    <definedName name="CS_120" localSheetId="23">#REF!</definedName>
    <definedName name="CS_120" localSheetId="24">#REF!</definedName>
    <definedName name="CS_120" localSheetId="11">#REF!</definedName>
    <definedName name="CS_120">#REF!</definedName>
    <definedName name="CS_140" localSheetId="10">#REF!</definedName>
    <definedName name="CS_140" localSheetId="37">#REF!</definedName>
    <definedName name="CS_140" localSheetId="38">#REF!</definedName>
    <definedName name="CS_140" localSheetId="12">#REF!</definedName>
    <definedName name="CS_140" localSheetId="46">#REF!</definedName>
    <definedName name="CS_140" localSheetId="13">#REF!</definedName>
    <definedName name="CS_140" localSheetId="4">#REF!</definedName>
    <definedName name="CS_140" localSheetId="1">#REF!</definedName>
    <definedName name="CS_140" localSheetId="14">#REF!</definedName>
    <definedName name="CS_140" localSheetId="15">#REF!</definedName>
    <definedName name="CS_140" localSheetId="16">#REF!</definedName>
    <definedName name="CS_140" localSheetId="17">#REF!</definedName>
    <definedName name="CS_140" localSheetId="23">#REF!</definedName>
    <definedName name="CS_140" localSheetId="24">#REF!</definedName>
    <definedName name="CS_140" localSheetId="11">#REF!</definedName>
    <definedName name="CS_140">#REF!</definedName>
    <definedName name="CS_160" localSheetId="10">#REF!</definedName>
    <definedName name="CS_160" localSheetId="37">#REF!</definedName>
    <definedName name="CS_160" localSheetId="38">#REF!</definedName>
    <definedName name="CS_160" localSheetId="12">#REF!</definedName>
    <definedName name="CS_160" localSheetId="46">#REF!</definedName>
    <definedName name="CS_160" localSheetId="13">#REF!</definedName>
    <definedName name="CS_160" localSheetId="4">#REF!</definedName>
    <definedName name="CS_160" localSheetId="1">#REF!</definedName>
    <definedName name="CS_160" localSheetId="14">#REF!</definedName>
    <definedName name="CS_160" localSheetId="15">#REF!</definedName>
    <definedName name="CS_160" localSheetId="16">#REF!</definedName>
    <definedName name="CS_160" localSheetId="17">#REF!</definedName>
    <definedName name="CS_160" localSheetId="23">#REF!</definedName>
    <definedName name="CS_160" localSheetId="24">#REF!</definedName>
    <definedName name="CS_160" localSheetId="11">#REF!</definedName>
    <definedName name="CS_160">#REF!</definedName>
    <definedName name="CS_20" localSheetId="10">#REF!</definedName>
    <definedName name="CS_20" localSheetId="37">#REF!</definedName>
    <definedName name="CS_20" localSheetId="38">#REF!</definedName>
    <definedName name="CS_20" localSheetId="12">#REF!</definedName>
    <definedName name="CS_20" localSheetId="46">#REF!</definedName>
    <definedName name="CS_20" localSheetId="13">#REF!</definedName>
    <definedName name="CS_20" localSheetId="4">#REF!</definedName>
    <definedName name="CS_20" localSheetId="1">#REF!</definedName>
    <definedName name="CS_20" localSheetId="14">#REF!</definedName>
    <definedName name="CS_20" localSheetId="15">#REF!</definedName>
    <definedName name="CS_20" localSheetId="16">#REF!</definedName>
    <definedName name="CS_20" localSheetId="17">#REF!</definedName>
    <definedName name="CS_20" localSheetId="23">#REF!</definedName>
    <definedName name="CS_20" localSheetId="24">#REF!</definedName>
    <definedName name="CS_20" localSheetId="11">#REF!</definedName>
    <definedName name="CS_20">#REF!</definedName>
    <definedName name="CS_30" localSheetId="10">#REF!</definedName>
    <definedName name="CS_30" localSheetId="37">#REF!</definedName>
    <definedName name="CS_30" localSheetId="38">#REF!</definedName>
    <definedName name="CS_30" localSheetId="12">#REF!</definedName>
    <definedName name="CS_30" localSheetId="46">#REF!</definedName>
    <definedName name="CS_30" localSheetId="13">#REF!</definedName>
    <definedName name="CS_30" localSheetId="4">#REF!</definedName>
    <definedName name="CS_30" localSheetId="1">#REF!</definedName>
    <definedName name="CS_30" localSheetId="14">#REF!</definedName>
    <definedName name="CS_30" localSheetId="15">#REF!</definedName>
    <definedName name="CS_30" localSheetId="16">#REF!</definedName>
    <definedName name="CS_30" localSheetId="17">#REF!</definedName>
    <definedName name="CS_30" localSheetId="23">#REF!</definedName>
    <definedName name="CS_30" localSheetId="24">#REF!</definedName>
    <definedName name="CS_30" localSheetId="11">#REF!</definedName>
    <definedName name="CS_30">#REF!</definedName>
    <definedName name="CS_40" localSheetId="10">#REF!</definedName>
    <definedName name="CS_40" localSheetId="37">#REF!</definedName>
    <definedName name="CS_40" localSheetId="38">#REF!</definedName>
    <definedName name="CS_40" localSheetId="12">#REF!</definedName>
    <definedName name="CS_40" localSheetId="46">#REF!</definedName>
    <definedName name="CS_40" localSheetId="13">#REF!</definedName>
    <definedName name="CS_40" localSheetId="4">#REF!</definedName>
    <definedName name="CS_40" localSheetId="1">#REF!</definedName>
    <definedName name="CS_40" localSheetId="14">#REF!</definedName>
    <definedName name="CS_40" localSheetId="15">#REF!</definedName>
    <definedName name="CS_40" localSheetId="16">#REF!</definedName>
    <definedName name="CS_40" localSheetId="17">#REF!</definedName>
    <definedName name="CS_40" localSheetId="23">#REF!</definedName>
    <definedName name="CS_40" localSheetId="24">#REF!</definedName>
    <definedName name="CS_40" localSheetId="11">#REF!</definedName>
    <definedName name="CS_40">#REF!</definedName>
    <definedName name="CS_40S" localSheetId="10">#REF!</definedName>
    <definedName name="CS_40S" localSheetId="37">#REF!</definedName>
    <definedName name="CS_40S" localSheetId="38">#REF!</definedName>
    <definedName name="CS_40S" localSheetId="12">#REF!</definedName>
    <definedName name="CS_40S" localSheetId="46">#REF!</definedName>
    <definedName name="CS_40S" localSheetId="13">#REF!</definedName>
    <definedName name="CS_40S" localSheetId="4">#REF!</definedName>
    <definedName name="CS_40S" localSheetId="1">#REF!</definedName>
    <definedName name="CS_40S" localSheetId="14">#REF!</definedName>
    <definedName name="CS_40S" localSheetId="15">#REF!</definedName>
    <definedName name="CS_40S" localSheetId="16">#REF!</definedName>
    <definedName name="CS_40S" localSheetId="17">#REF!</definedName>
    <definedName name="CS_40S" localSheetId="23">#REF!</definedName>
    <definedName name="CS_40S" localSheetId="24">#REF!</definedName>
    <definedName name="CS_40S" localSheetId="11">#REF!</definedName>
    <definedName name="CS_40S">#REF!</definedName>
    <definedName name="CS_5S" localSheetId="10">#REF!</definedName>
    <definedName name="CS_5S" localSheetId="37">#REF!</definedName>
    <definedName name="CS_5S" localSheetId="38">#REF!</definedName>
    <definedName name="CS_5S" localSheetId="12">#REF!</definedName>
    <definedName name="CS_5S" localSheetId="46">#REF!</definedName>
    <definedName name="CS_5S" localSheetId="13">#REF!</definedName>
    <definedName name="CS_5S" localSheetId="4">#REF!</definedName>
    <definedName name="CS_5S" localSheetId="1">#REF!</definedName>
    <definedName name="CS_5S" localSheetId="14">#REF!</definedName>
    <definedName name="CS_5S" localSheetId="15">#REF!</definedName>
    <definedName name="CS_5S" localSheetId="16">#REF!</definedName>
    <definedName name="CS_5S" localSheetId="17">#REF!</definedName>
    <definedName name="CS_5S" localSheetId="23">#REF!</definedName>
    <definedName name="CS_5S" localSheetId="24">#REF!</definedName>
    <definedName name="CS_5S" localSheetId="11">#REF!</definedName>
    <definedName name="CS_5S">#REF!</definedName>
    <definedName name="CS_60" localSheetId="10">#REF!</definedName>
    <definedName name="CS_60" localSheetId="37">#REF!</definedName>
    <definedName name="CS_60" localSheetId="38">#REF!</definedName>
    <definedName name="CS_60" localSheetId="12">#REF!</definedName>
    <definedName name="CS_60" localSheetId="46">#REF!</definedName>
    <definedName name="CS_60" localSheetId="13">#REF!</definedName>
    <definedName name="CS_60" localSheetId="4">#REF!</definedName>
    <definedName name="CS_60" localSheetId="1">#REF!</definedName>
    <definedName name="CS_60" localSheetId="14">#REF!</definedName>
    <definedName name="CS_60" localSheetId="15">#REF!</definedName>
    <definedName name="CS_60" localSheetId="16">#REF!</definedName>
    <definedName name="CS_60" localSheetId="17">#REF!</definedName>
    <definedName name="CS_60" localSheetId="23">#REF!</definedName>
    <definedName name="CS_60" localSheetId="24">#REF!</definedName>
    <definedName name="CS_60" localSheetId="11">#REF!</definedName>
    <definedName name="CS_60">#REF!</definedName>
    <definedName name="CS_80" localSheetId="10">#REF!</definedName>
    <definedName name="CS_80" localSheetId="37">#REF!</definedName>
    <definedName name="CS_80" localSheetId="38">#REF!</definedName>
    <definedName name="CS_80" localSheetId="12">#REF!</definedName>
    <definedName name="CS_80" localSheetId="46">#REF!</definedName>
    <definedName name="CS_80" localSheetId="13">#REF!</definedName>
    <definedName name="CS_80" localSheetId="4">#REF!</definedName>
    <definedName name="CS_80" localSheetId="1">#REF!</definedName>
    <definedName name="CS_80" localSheetId="14">#REF!</definedName>
    <definedName name="CS_80" localSheetId="15">#REF!</definedName>
    <definedName name="CS_80" localSheetId="16">#REF!</definedName>
    <definedName name="CS_80" localSheetId="17">#REF!</definedName>
    <definedName name="CS_80" localSheetId="23">#REF!</definedName>
    <definedName name="CS_80" localSheetId="24">#REF!</definedName>
    <definedName name="CS_80" localSheetId="11">#REF!</definedName>
    <definedName name="CS_80">#REF!</definedName>
    <definedName name="CS_80S" localSheetId="10">#REF!</definedName>
    <definedName name="CS_80S" localSheetId="37">#REF!</definedName>
    <definedName name="CS_80S" localSheetId="38">#REF!</definedName>
    <definedName name="CS_80S" localSheetId="12">#REF!</definedName>
    <definedName name="CS_80S" localSheetId="46">#REF!</definedName>
    <definedName name="CS_80S" localSheetId="13">#REF!</definedName>
    <definedName name="CS_80S" localSheetId="4">#REF!</definedName>
    <definedName name="CS_80S" localSheetId="1">#REF!</definedName>
    <definedName name="CS_80S" localSheetId="14">#REF!</definedName>
    <definedName name="CS_80S" localSheetId="15">#REF!</definedName>
    <definedName name="CS_80S" localSheetId="16">#REF!</definedName>
    <definedName name="CS_80S" localSheetId="17">#REF!</definedName>
    <definedName name="CS_80S" localSheetId="23">#REF!</definedName>
    <definedName name="CS_80S" localSheetId="24">#REF!</definedName>
    <definedName name="CS_80S" localSheetId="11">#REF!</definedName>
    <definedName name="CS_80S">#REF!</definedName>
    <definedName name="CS_STD" localSheetId="10">#REF!</definedName>
    <definedName name="CS_STD" localSheetId="37">#REF!</definedName>
    <definedName name="CS_STD" localSheetId="38">#REF!</definedName>
    <definedName name="CS_STD" localSheetId="12">#REF!</definedName>
    <definedName name="CS_STD" localSheetId="46">#REF!</definedName>
    <definedName name="CS_STD" localSheetId="13">#REF!</definedName>
    <definedName name="CS_STD" localSheetId="4">#REF!</definedName>
    <definedName name="CS_STD" localSheetId="1">#REF!</definedName>
    <definedName name="CS_STD" localSheetId="14">#REF!</definedName>
    <definedName name="CS_STD" localSheetId="15">#REF!</definedName>
    <definedName name="CS_STD" localSheetId="16">#REF!</definedName>
    <definedName name="CS_STD" localSheetId="17">#REF!</definedName>
    <definedName name="CS_STD" localSheetId="23">#REF!</definedName>
    <definedName name="CS_STD" localSheetId="24">#REF!</definedName>
    <definedName name="CS_STD" localSheetId="11">#REF!</definedName>
    <definedName name="CS_STD">#REF!</definedName>
    <definedName name="CS_XS" localSheetId="10">#REF!</definedName>
    <definedName name="CS_XS" localSheetId="37">#REF!</definedName>
    <definedName name="CS_XS" localSheetId="38">#REF!</definedName>
    <definedName name="CS_XS" localSheetId="12">#REF!</definedName>
    <definedName name="CS_XS" localSheetId="46">#REF!</definedName>
    <definedName name="CS_XS" localSheetId="13">#REF!</definedName>
    <definedName name="CS_XS" localSheetId="4">#REF!</definedName>
    <definedName name="CS_XS" localSheetId="1">#REF!</definedName>
    <definedName name="CS_XS" localSheetId="14">#REF!</definedName>
    <definedName name="CS_XS" localSheetId="15">#REF!</definedName>
    <definedName name="CS_XS" localSheetId="16">#REF!</definedName>
    <definedName name="CS_XS" localSheetId="17">#REF!</definedName>
    <definedName name="CS_XS" localSheetId="23">#REF!</definedName>
    <definedName name="CS_XS" localSheetId="24">#REF!</definedName>
    <definedName name="CS_XS" localSheetId="11">#REF!</definedName>
    <definedName name="CS_XS">#REF!</definedName>
    <definedName name="CS_XXS" localSheetId="10">#REF!</definedName>
    <definedName name="CS_XXS" localSheetId="37">#REF!</definedName>
    <definedName name="CS_XXS" localSheetId="38">#REF!</definedName>
    <definedName name="CS_XXS" localSheetId="12">#REF!</definedName>
    <definedName name="CS_XXS" localSheetId="46">#REF!</definedName>
    <definedName name="CS_XXS" localSheetId="13">#REF!</definedName>
    <definedName name="CS_XXS" localSheetId="4">#REF!</definedName>
    <definedName name="CS_XXS" localSheetId="1">#REF!</definedName>
    <definedName name="CS_XXS" localSheetId="14">#REF!</definedName>
    <definedName name="CS_XXS" localSheetId="15">#REF!</definedName>
    <definedName name="CS_XXS" localSheetId="16">#REF!</definedName>
    <definedName name="CS_XXS" localSheetId="17">#REF!</definedName>
    <definedName name="CS_XXS" localSheetId="23">#REF!</definedName>
    <definedName name="CS_XXS" localSheetId="24">#REF!</definedName>
    <definedName name="CS_XXS" localSheetId="11">#REF!</definedName>
    <definedName name="CS_XXS">#REF!</definedName>
    <definedName name="ct3_" localSheetId="10">[6]Gia!#REF!</definedName>
    <definedName name="ct3_" localSheetId="46">[6]Gia!#REF!</definedName>
    <definedName name="ct3_" localSheetId="15">[6]Gia!#REF!</definedName>
    <definedName name="ct3_" localSheetId="18">[6]Gia!#REF!</definedName>
    <definedName name="ct3_" localSheetId="11">[6]Gia!#REF!</definedName>
    <definedName name="ct3_" localSheetId="5">[6]Gia!#REF!</definedName>
    <definedName name="ct3_" localSheetId="6">[6]Gia!#REF!</definedName>
    <definedName name="ct3_">[6]Gia!#REF!</definedName>
    <definedName name="ct5_" localSheetId="10">[6]Gia!#REF!</definedName>
    <definedName name="ct5_" localSheetId="46">[6]Gia!#REF!</definedName>
    <definedName name="ct5_" localSheetId="15">[6]Gia!#REF!</definedName>
    <definedName name="ct5_" localSheetId="18">[6]Gia!#REF!</definedName>
    <definedName name="ct5_" localSheetId="11">[6]Gia!#REF!</definedName>
    <definedName name="ct5_" localSheetId="5">[6]Gia!#REF!</definedName>
    <definedName name="ct5_" localSheetId="6">[6]Gia!#REF!</definedName>
    <definedName name="ct5_">[6]Gia!#REF!</definedName>
    <definedName name="Ctb" localSheetId="10">'[15]Lç khoan LK1'!#REF!</definedName>
    <definedName name="Ctb" localSheetId="46">'[15]Lç khoan LK1'!#REF!</definedName>
    <definedName name="Ctb" localSheetId="15">'[15]Lç khoan LK1'!#REF!</definedName>
    <definedName name="Ctb" localSheetId="18">'[15]Lç khoan LK1'!#REF!</definedName>
    <definedName name="Ctb" localSheetId="11">'[15]Lç khoan LK1'!#REF!</definedName>
    <definedName name="Ctb" localSheetId="5">'[15]Lç khoan LK1'!#REF!</definedName>
    <definedName name="Ctb" localSheetId="6">'[15]Lç khoan LK1'!#REF!</definedName>
    <definedName name="Ctb">'[15]Lç khoan LK1'!#REF!</definedName>
    <definedName name="ctiep" localSheetId="10">#REF!</definedName>
    <definedName name="ctiep" localSheetId="37">#REF!</definedName>
    <definedName name="ctiep" localSheetId="38">#REF!</definedName>
    <definedName name="ctiep" localSheetId="12">#REF!</definedName>
    <definedName name="ctiep" localSheetId="46">#REF!</definedName>
    <definedName name="ctiep" localSheetId="13">#REF!</definedName>
    <definedName name="ctiep" localSheetId="4">#REF!</definedName>
    <definedName name="ctiep" localSheetId="1">#REF!</definedName>
    <definedName name="ctiep" localSheetId="14">#REF!</definedName>
    <definedName name="ctiep" localSheetId="15">#REF!</definedName>
    <definedName name="ctiep" localSheetId="16">#REF!</definedName>
    <definedName name="ctiep" localSheetId="17">#REF!</definedName>
    <definedName name="ctiep" localSheetId="23">#REF!</definedName>
    <definedName name="ctiep" localSheetId="24">#REF!</definedName>
    <definedName name="ctiep" localSheetId="11">#REF!</definedName>
    <definedName name="ctiep">#REF!</definedName>
    <definedName name="CU_LY" localSheetId="10">#REF!</definedName>
    <definedName name="CU_LY" localSheetId="37">#REF!</definedName>
    <definedName name="CU_LY" localSheetId="38">#REF!</definedName>
    <definedName name="CU_LY" localSheetId="12">#REF!</definedName>
    <definedName name="CU_LY" localSheetId="46">#REF!</definedName>
    <definedName name="CU_LY" localSheetId="13">#REF!</definedName>
    <definedName name="CU_LY" localSheetId="4">#REF!</definedName>
    <definedName name="CU_LY" localSheetId="1">#REF!</definedName>
    <definedName name="CU_LY" localSheetId="14">#REF!</definedName>
    <definedName name="CU_LY" localSheetId="15">#REF!</definedName>
    <definedName name="CU_LY" localSheetId="16">#REF!</definedName>
    <definedName name="CU_LY" localSheetId="17">#REF!</definedName>
    <definedName name="CU_LY" localSheetId="23">#REF!</definedName>
    <definedName name="CU_LY" localSheetId="24">#REF!</definedName>
    <definedName name="CU_LY" localSheetId="11">#REF!</definedName>
    <definedName name="CU_LY">#REF!</definedName>
    <definedName name="cuoc_vc" localSheetId="10">#REF!</definedName>
    <definedName name="cuoc_vc" localSheetId="37">#REF!</definedName>
    <definedName name="cuoc_vc" localSheetId="38">#REF!</definedName>
    <definedName name="cuoc_vc" localSheetId="12">#REF!</definedName>
    <definedName name="cuoc_vc" localSheetId="46">#REF!</definedName>
    <definedName name="cuoc_vc" localSheetId="13">#REF!</definedName>
    <definedName name="cuoc_vc" localSheetId="4">#REF!</definedName>
    <definedName name="cuoc_vc" localSheetId="1">#REF!</definedName>
    <definedName name="cuoc_vc" localSheetId="14">#REF!</definedName>
    <definedName name="cuoc_vc" localSheetId="15">#REF!</definedName>
    <definedName name="cuoc_vc" localSheetId="16">#REF!</definedName>
    <definedName name="cuoc_vc" localSheetId="17">#REF!</definedName>
    <definedName name="cuoc_vc" localSheetId="23">#REF!</definedName>
    <definedName name="cuoc_vc" localSheetId="24">#REF!</definedName>
    <definedName name="cuoc_vc" localSheetId="11">#REF!</definedName>
    <definedName name="cuoc_vc">#REF!</definedName>
    <definedName name="CURRENCY" localSheetId="10">#REF!</definedName>
    <definedName name="CURRENCY" localSheetId="37">#REF!</definedName>
    <definedName name="CURRENCY" localSheetId="38">#REF!</definedName>
    <definedName name="CURRENCY" localSheetId="12">#REF!</definedName>
    <definedName name="CURRENCY" localSheetId="46">#REF!</definedName>
    <definedName name="CURRENCY" localSheetId="13">#REF!</definedName>
    <definedName name="CURRENCY" localSheetId="4">#REF!</definedName>
    <definedName name="CURRENCY" localSheetId="1">#REF!</definedName>
    <definedName name="CURRENCY" localSheetId="14">#REF!</definedName>
    <definedName name="CURRENCY" localSheetId="15">#REF!</definedName>
    <definedName name="CURRENCY" localSheetId="16">#REF!</definedName>
    <definedName name="CURRENCY" localSheetId="17">#REF!</definedName>
    <definedName name="CURRENCY" localSheetId="23">#REF!</definedName>
    <definedName name="CURRENCY" localSheetId="24">#REF!</definedName>
    <definedName name="CURRENCY" localSheetId="11">#REF!</definedName>
    <definedName name="CURRENCY">#REF!</definedName>
    <definedName name="cv">[17]gvl!$N$17</definedName>
    <definedName name="cx">#REF!</definedName>
    <definedName name="D_7101A_B" localSheetId="10">#REF!</definedName>
    <definedName name="D_7101A_B" localSheetId="37">#REF!</definedName>
    <definedName name="D_7101A_B" localSheetId="38">#REF!</definedName>
    <definedName name="D_7101A_B" localSheetId="12">#REF!</definedName>
    <definedName name="D_7101A_B" localSheetId="46">#REF!</definedName>
    <definedName name="D_7101A_B" localSheetId="13">#REF!</definedName>
    <definedName name="D_7101A_B" localSheetId="4">#REF!</definedName>
    <definedName name="D_7101A_B" localSheetId="1">#REF!</definedName>
    <definedName name="D_7101A_B" localSheetId="14">#REF!</definedName>
    <definedName name="D_7101A_B" localSheetId="15">#REF!</definedName>
    <definedName name="D_7101A_B" localSheetId="16">#REF!</definedName>
    <definedName name="D_7101A_B" localSheetId="17">#REF!</definedName>
    <definedName name="D_7101A_B" localSheetId="23">#REF!</definedName>
    <definedName name="D_7101A_B" localSheetId="24">#REF!</definedName>
    <definedName name="D_7101A_B" localSheetId="11">#REF!</definedName>
    <definedName name="D_7101A_B">#REF!</definedName>
    <definedName name="d4_" localSheetId="10">[18]Loading!#REF!</definedName>
    <definedName name="d4_" localSheetId="46">[18]Loading!#REF!</definedName>
    <definedName name="d4_" localSheetId="15">[18]Loading!#REF!</definedName>
    <definedName name="d4_" localSheetId="18">[18]Loading!#REF!</definedName>
    <definedName name="d4_" localSheetId="11">[18]Loading!#REF!</definedName>
    <definedName name="d4_" localSheetId="5">[18]Loading!#REF!</definedName>
    <definedName name="d4_" localSheetId="6">[18]Loading!#REF!</definedName>
    <definedName name="d4_">[18]Loading!#REF!</definedName>
    <definedName name="d5_" localSheetId="10">[18]Loading!#REF!</definedName>
    <definedName name="d5_" localSheetId="46">[18]Loading!#REF!</definedName>
    <definedName name="d5_" localSheetId="15">[18]Loading!#REF!</definedName>
    <definedName name="d5_" localSheetId="18">[18]Loading!#REF!</definedName>
    <definedName name="d5_" localSheetId="11">[18]Loading!#REF!</definedName>
    <definedName name="d5_" localSheetId="5">[18]Loading!#REF!</definedName>
    <definedName name="d5_" localSheetId="6">[18]Loading!#REF!</definedName>
    <definedName name="d5_">[18]Loading!#REF!</definedName>
    <definedName name="dadas" localSheetId="10">'[12]B-B'!#REF!</definedName>
    <definedName name="dadas" localSheetId="46">'[12]B-B'!#REF!</definedName>
    <definedName name="dadas" localSheetId="15">'[12]B-B'!#REF!</definedName>
    <definedName name="dadas" localSheetId="18">'[12]B-B'!#REF!</definedName>
    <definedName name="dadas" localSheetId="11">'[12]B-B'!#REF!</definedName>
    <definedName name="dadas" localSheetId="5">'[12]B-B'!#REF!</definedName>
    <definedName name="dadas" localSheetId="6">'[12]B-B'!#REF!</definedName>
    <definedName name="dadas">'[12]B-B'!#REF!</definedName>
    <definedName name="data">#REF!</definedName>
    <definedName name="_xlnm.Database" localSheetId="10">#REF!</definedName>
    <definedName name="_xlnm.Database" localSheetId="37">#REF!</definedName>
    <definedName name="_xlnm.Database" localSheetId="38">#REF!</definedName>
    <definedName name="_xlnm.Database" localSheetId="12">#REF!</definedName>
    <definedName name="_xlnm.Database" localSheetId="46">#REF!</definedName>
    <definedName name="_xlnm.Database" localSheetId="13">#REF!</definedName>
    <definedName name="_xlnm.Database" localSheetId="4">#REF!</definedName>
    <definedName name="_xlnm.Database" localSheetId="1">#REF!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 localSheetId="18">#REF!</definedName>
    <definedName name="_xlnm.Database" localSheetId="23">#REF!</definedName>
    <definedName name="_xlnm.Database" localSheetId="24">#REF!</definedName>
    <definedName name="_xlnm.Database" localSheetId="11">#REF!</definedName>
    <definedName name="_xlnm.Database" localSheetId="5">#REF!</definedName>
    <definedName name="_xlnm.Database" localSheetId="6">#REF!</definedName>
    <definedName name="_xlnm.Database">#REF!</definedName>
    <definedName name="DataFilter" localSheetId="10">[19]!DataFilter</definedName>
    <definedName name="DataFilter" localSheetId="46">[19]!DataFilter</definedName>
    <definedName name="DataFilter" localSheetId="15">[19]!DataFilter</definedName>
    <definedName name="DataFilter" localSheetId="18">[19]!DataFilter</definedName>
    <definedName name="DataFilter" localSheetId="11">[19]!DataFilter</definedName>
    <definedName name="DataFilter" localSheetId="5">[19]!DataFilter</definedName>
    <definedName name="DataFilter" localSheetId="6">[19]!DataFilter</definedName>
    <definedName name="DataFilter">[19]!DataFilter</definedName>
    <definedName name="DataSort" localSheetId="10">[19]!DataSort</definedName>
    <definedName name="DataSort" localSheetId="46">[19]!DataSort</definedName>
    <definedName name="DataSort" localSheetId="15">[19]!DataSort</definedName>
    <definedName name="DataSort" localSheetId="18">[19]!DataSort</definedName>
    <definedName name="DataSort" localSheetId="11">[19]!DataSort</definedName>
    <definedName name="DataSort" localSheetId="5">[19]!DataSort</definedName>
    <definedName name="DataSort" localSheetId="6">[19]!DataSort</definedName>
    <definedName name="DataSort">[19]!DataSort</definedName>
    <definedName name="dcc">[7]gVL!$Q$50</definedName>
    <definedName name="dcl">[7]gVL!$Q$40</definedName>
    <definedName name="dd0.5x1">[7]gVL!$Q$10</definedName>
    <definedName name="dd1x2">[17]gvl!$N$9</definedName>
    <definedName name="dd2x4">[7]gVL!$Q$12</definedName>
    <definedName name="ddien">[7]gVL!$Q$51</definedName>
    <definedName name="den_bu" localSheetId="10">#REF!</definedName>
    <definedName name="den_bu" localSheetId="37">#REF!</definedName>
    <definedName name="den_bu" localSheetId="38">#REF!</definedName>
    <definedName name="den_bu" localSheetId="12">#REF!</definedName>
    <definedName name="den_bu" localSheetId="46">#REF!</definedName>
    <definedName name="den_bu" localSheetId="13">#REF!</definedName>
    <definedName name="den_bu" localSheetId="4">#REF!</definedName>
    <definedName name="den_bu" localSheetId="1">#REF!</definedName>
    <definedName name="den_bu" localSheetId="14">#REF!</definedName>
    <definedName name="den_bu" localSheetId="15">#REF!</definedName>
    <definedName name="den_bu" localSheetId="16">#REF!</definedName>
    <definedName name="den_bu" localSheetId="17">#REF!</definedName>
    <definedName name="den_bu" localSheetId="23">#REF!</definedName>
    <definedName name="den_bu" localSheetId="24">#REF!</definedName>
    <definedName name="den_bu" localSheetId="11">#REF!</definedName>
    <definedName name="den_bu">#REF!</definedName>
    <definedName name="DGCTI592" localSheetId="10">#REF!</definedName>
    <definedName name="DGCTI592" localSheetId="37">#REF!</definedName>
    <definedName name="DGCTI592" localSheetId="38">#REF!</definedName>
    <definedName name="DGCTI592" localSheetId="12">#REF!</definedName>
    <definedName name="DGCTI592" localSheetId="46">#REF!</definedName>
    <definedName name="DGCTI592" localSheetId="13">#REF!</definedName>
    <definedName name="DGCTI592" localSheetId="4">#REF!</definedName>
    <definedName name="DGCTI592" localSheetId="1">#REF!</definedName>
    <definedName name="DGCTI592" localSheetId="14">#REF!</definedName>
    <definedName name="DGCTI592" localSheetId="15">#REF!</definedName>
    <definedName name="DGCTI592" localSheetId="16">#REF!</definedName>
    <definedName name="DGCTI592" localSheetId="17">#REF!</definedName>
    <definedName name="DGCTI592" localSheetId="18">#REF!</definedName>
    <definedName name="DGCTI592" localSheetId="23">#REF!</definedName>
    <definedName name="DGCTI592" localSheetId="24">#REF!</definedName>
    <definedName name="DGCTI592" localSheetId="11">#REF!</definedName>
    <definedName name="DGCTI592" localSheetId="5">#REF!</definedName>
    <definedName name="DGCTI592" localSheetId="6">#REF!</definedName>
    <definedName name="DGCTI592">#REF!</definedName>
    <definedName name="DIEN" localSheetId="10" hidden="1">{"'Sheet1'!$L$16"}</definedName>
    <definedName name="DIEN" localSheetId="34" hidden="1">{"'Sheet1'!$L$16"}</definedName>
    <definedName name="DIEN" localSheetId="35" hidden="1">{"'Sheet1'!$L$16"}</definedName>
    <definedName name="DIEN" localSheetId="36" hidden="1">{"'Sheet1'!$L$16"}</definedName>
    <definedName name="DIEN" localSheetId="37" hidden="1">{"'Sheet1'!$L$16"}</definedName>
    <definedName name="DIEN" localSheetId="38" hidden="1">{"'Sheet1'!$L$16"}</definedName>
    <definedName name="DIEN" localSheetId="39" hidden="1">{"'Sheet1'!$L$16"}</definedName>
    <definedName name="DIEN" localSheetId="40" hidden="1">{"'Sheet1'!$L$16"}</definedName>
    <definedName name="DIEN" localSheetId="41" hidden="1">{"'Sheet1'!$L$16"}</definedName>
    <definedName name="DIEN" localSheetId="42" hidden="1">{"'Sheet1'!$L$16"}</definedName>
    <definedName name="DIEN" localSheetId="43" hidden="1">{"'Sheet1'!$L$16"}</definedName>
    <definedName name="DIEN" localSheetId="12" hidden="1">{"'Sheet1'!$L$16"}</definedName>
    <definedName name="DIEN" localSheetId="44" hidden="1">{"'Sheet1'!$L$16"}</definedName>
    <definedName name="DIEN" localSheetId="46" hidden="1">{"'Sheet1'!$L$16"}</definedName>
    <definedName name="DIEN" localSheetId="13" hidden="1">{"'Sheet1'!$L$16"}</definedName>
    <definedName name="DIEN" localSheetId="14" hidden="1">{"'Sheet1'!$L$16"}</definedName>
    <definedName name="DIEN" localSheetId="15" hidden="1">{"'Sheet1'!$L$16"}</definedName>
    <definedName name="DIEN" localSheetId="16" hidden="1">{"'Sheet1'!$L$16"}</definedName>
    <definedName name="DIEN" localSheetId="17" hidden="1">{"'Sheet1'!$L$16"}</definedName>
    <definedName name="DIEN" localSheetId="33" hidden="1">{"'Sheet1'!$L$16"}</definedName>
    <definedName name="DIEN" localSheetId="23" hidden="1">{"'Sheet1'!$L$16"}</definedName>
    <definedName name="DIEN" localSheetId="24" hidden="1">{"'Sheet1'!$L$16"}</definedName>
    <definedName name="DIEN" localSheetId="11" hidden="1">{"'Sheet1'!$L$16"}</definedName>
    <definedName name="DIEN" localSheetId="5" hidden="1">{"'Sheet1'!$L$16"}</definedName>
    <definedName name="DIEN" localSheetId="6" hidden="1">{"'Sheet1'!$L$16"}</definedName>
    <definedName name="DIEN" hidden="1">{"'Sheet1'!$L$16"}</definedName>
    <definedName name="dmz">[7]gVL!$Q$45</definedName>
    <definedName name="dno">[7]gVL!$Q$49</definedName>
    <definedName name="Document_array" localSheetId="10">{"Book1"}</definedName>
    <definedName name="Document_array" localSheetId="34">{"Book1"}</definedName>
    <definedName name="Document_array" localSheetId="35">{"Book1"}</definedName>
    <definedName name="Document_array" localSheetId="36">{"Book1"}</definedName>
    <definedName name="Document_array" localSheetId="37">{"Book1"}</definedName>
    <definedName name="Document_array" localSheetId="38">{"Book1"}</definedName>
    <definedName name="Document_array" localSheetId="39">{"Book1"}</definedName>
    <definedName name="Document_array" localSheetId="40">{"Book1"}</definedName>
    <definedName name="Document_array" localSheetId="41">{"Book1"}</definedName>
    <definedName name="Document_array" localSheetId="42">{"Book1"}</definedName>
    <definedName name="Document_array" localSheetId="43">{"Book1"}</definedName>
    <definedName name="Document_array" localSheetId="12">{"Book1"}</definedName>
    <definedName name="Document_array" localSheetId="44">{"Book1"}</definedName>
    <definedName name="Document_array" localSheetId="46">{"Book1"}</definedName>
    <definedName name="Document_array" localSheetId="13">{"Book1"}</definedName>
    <definedName name="Document_array" localSheetId="14">{"Book1"}</definedName>
    <definedName name="Document_array" localSheetId="15">{"Book1"}</definedName>
    <definedName name="Document_array" localSheetId="16">{"Book1"}</definedName>
    <definedName name="Document_array" localSheetId="17">{"Book1"}</definedName>
    <definedName name="Document_array" localSheetId="33">{"Book1"}</definedName>
    <definedName name="Document_array" localSheetId="23">{"Book1"}</definedName>
    <definedName name="Document_array" localSheetId="24">{"Book1"}</definedName>
    <definedName name="Document_array" localSheetId="11">{"Book1"}</definedName>
    <definedName name="Document_array" localSheetId="5">{"Book1"}</definedName>
    <definedName name="Document_array" localSheetId="6">{"Book1"}</definedName>
    <definedName name="Document_array">{"Book1"}</definedName>
    <definedName name="Documents_array" localSheetId="10">#REF!</definedName>
    <definedName name="Documents_array" localSheetId="37">#REF!</definedName>
    <definedName name="Documents_array" localSheetId="38">#REF!</definedName>
    <definedName name="Documents_array" localSheetId="12">#REF!</definedName>
    <definedName name="Documents_array" localSheetId="46">#REF!</definedName>
    <definedName name="Documents_array" localSheetId="13">#REF!</definedName>
    <definedName name="Documents_array" localSheetId="4">#REF!</definedName>
    <definedName name="Documents_array" localSheetId="1">#REF!</definedName>
    <definedName name="Documents_array" localSheetId="14">#REF!</definedName>
    <definedName name="Documents_array" localSheetId="15">#REF!</definedName>
    <definedName name="Documents_array" localSheetId="16">#REF!</definedName>
    <definedName name="Documents_array" localSheetId="17">#REF!</definedName>
    <definedName name="Documents_array" localSheetId="23">#REF!</definedName>
    <definedName name="Documents_array" localSheetId="24">#REF!</definedName>
    <definedName name="Documents_array" localSheetId="11">#REF!</definedName>
    <definedName name="Documents_array">#REF!</definedName>
    <definedName name="DSUMDATA" localSheetId="10">#REF!</definedName>
    <definedName name="DSUMDATA" localSheetId="37">#REF!</definedName>
    <definedName name="DSUMDATA" localSheetId="38">#REF!</definedName>
    <definedName name="DSUMDATA" localSheetId="12">#REF!</definedName>
    <definedName name="DSUMDATA" localSheetId="46">#REF!</definedName>
    <definedName name="DSUMDATA" localSheetId="13">#REF!</definedName>
    <definedName name="DSUMDATA" localSheetId="4">#REF!</definedName>
    <definedName name="DSUMDATA" localSheetId="1">#REF!</definedName>
    <definedName name="DSUMDATA" localSheetId="14">#REF!</definedName>
    <definedName name="DSUMDATA" localSheetId="15">#REF!</definedName>
    <definedName name="DSUMDATA" localSheetId="16">#REF!</definedName>
    <definedName name="DSUMDATA" localSheetId="17">#REF!</definedName>
    <definedName name="DSUMDATA" localSheetId="23">#REF!</definedName>
    <definedName name="DSUMDATA" localSheetId="24">#REF!</definedName>
    <definedName name="DSUMDATA" localSheetId="11">#REF!</definedName>
    <definedName name="DSUMDATA">#REF!</definedName>
    <definedName name="EL2_" localSheetId="10">'[8]Xuly Data'!#REF!</definedName>
    <definedName name="EL2_" localSheetId="46">'[8]Xuly Data'!#REF!</definedName>
    <definedName name="EL2_" localSheetId="15">'[8]Xuly Data'!#REF!</definedName>
    <definedName name="EL2_" localSheetId="18">'[8]Xuly Data'!#REF!</definedName>
    <definedName name="EL2_" localSheetId="11">'[8]Xuly Data'!#REF!</definedName>
    <definedName name="EL2_" localSheetId="5">'[8]Xuly Data'!#REF!</definedName>
    <definedName name="EL2_" localSheetId="6">'[8]Xuly Data'!#REF!</definedName>
    <definedName name="EL2_">'[8]Xuly Data'!#REF!</definedName>
    <definedName name="EL3_" localSheetId="10">'[8]Xuly Data'!#REF!</definedName>
    <definedName name="EL3_" localSheetId="46">'[8]Xuly Data'!#REF!</definedName>
    <definedName name="EL3_" localSheetId="15">'[8]Xuly Data'!#REF!</definedName>
    <definedName name="EL3_" localSheetId="18">'[8]Xuly Data'!#REF!</definedName>
    <definedName name="EL3_" localSheetId="11">'[8]Xuly Data'!#REF!</definedName>
    <definedName name="EL3_" localSheetId="5">'[8]Xuly Data'!#REF!</definedName>
    <definedName name="EL3_" localSheetId="6">'[8]Xuly Data'!#REF!</definedName>
    <definedName name="EL3_">'[8]Xuly Data'!#REF!</definedName>
    <definedName name="EL4_" localSheetId="10">'[8]Xuly Data'!#REF!</definedName>
    <definedName name="EL4_" localSheetId="46">'[8]Xuly Data'!#REF!</definedName>
    <definedName name="EL4_" localSheetId="15">'[8]Xuly Data'!#REF!</definedName>
    <definedName name="EL4_" localSheetId="18">'[8]Xuly Data'!#REF!</definedName>
    <definedName name="EL4_" localSheetId="11">'[8]Xuly Data'!#REF!</definedName>
    <definedName name="EL4_" localSheetId="5">'[8]Xuly Data'!#REF!</definedName>
    <definedName name="EL4_" localSheetId="6">'[8]Xuly Data'!#REF!</definedName>
    <definedName name="EL4_">'[8]Xuly Data'!#REF!</definedName>
    <definedName name="EL5_" localSheetId="10">'[8]Xuly Data'!#REF!</definedName>
    <definedName name="EL5_" localSheetId="46">'[8]Xuly Data'!#REF!</definedName>
    <definedName name="EL5_" localSheetId="15">'[8]Xuly Data'!#REF!</definedName>
    <definedName name="EL5_" localSheetId="18">'[8]Xuly Data'!#REF!</definedName>
    <definedName name="EL5_" localSheetId="11">'[8]Xuly Data'!#REF!</definedName>
    <definedName name="EL5_" localSheetId="5">'[8]Xuly Data'!#REF!</definedName>
    <definedName name="EL5_" localSheetId="6">'[8]Xuly Data'!#REF!</definedName>
    <definedName name="EL5_">'[8]Xuly Data'!#REF!</definedName>
    <definedName name="EL6_">[9]Solieu!$I$84</definedName>
    <definedName name="en" localSheetId="10">[20]Sheet3!#REF!</definedName>
    <definedName name="en" localSheetId="46">[20]Sheet3!#REF!</definedName>
    <definedName name="en" localSheetId="15">[20]Sheet3!#REF!</definedName>
    <definedName name="en" localSheetId="18">[20]Sheet3!#REF!</definedName>
    <definedName name="en" localSheetId="11">[20]Sheet3!#REF!</definedName>
    <definedName name="en" localSheetId="5">[20]Sheet3!#REF!</definedName>
    <definedName name="en" localSheetId="6">[20]Sheet3!#REF!</definedName>
    <definedName name="en">[20]Sheet3!#REF!</definedName>
    <definedName name="End_?" localSheetId="10">#REF!</definedName>
    <definedName name="End_?" localSheetId="37">#REF!</definedName>
    <definedName name="End_?" localSheetId="38">#REF!</definedName>
    <definedName name="End_?" localSheetId="12">#REF!</definedName>
    <definedName name="End_?" localSheetId="46">#REF!</definedName>
    <definedName name="End_?" localSheetId="13">#REF!</definedName>
    <definedName name="End_?" localSheetId="4">#REF!</definedName>
    <definedName name="End_?" localSheetId="1">#REF!</definedName>
    <definedName name="End_?" localSheetId="14">#REF!</definedName>
    <definedName name="End_?" localSheetId="15">#REF!</definedName>
    <definedName name="End_?" localSheetId="16">#REF!</definedName>
    <definedName name="End_?" localSheetId="17">#REF!</definedName>
    <definedName name="End_?" localSheetId="23">#REF!</definedName>
    <definedName name="End_?" localSheetId="24">#REF!</definedName>
    <definedName name="End_?" localSheetId="11">#REF!</definedName>
    <definedName name="End_?">#REF!</definedName>
    <definedName name="End_1" localSheetId="10">#REF!</definedName>
    <definedName name="End_1" localSheetId="37">#REF!</definedName>
    <definedName name="End_1" localSheetId="38">#REF!</definedName>
    <definedName name="End_1" localSheetId="12">#REF!</definedName>
    <definedName name="End_1" localSheetId="46">#REF!</definedName>
    <definedName name="End_1" localSheetId="13">#REF!</definedName>
    <definedName name="End_1" localSheetId="4">#REF!</definedName>
    <definedName name="End_1" localSheetId="1">#REF!</definedName>
    <definedName name="End_1" localSheetId="14">#REF!</definedName>
    <definedName name="End_1" localSheetId="15">#REF!</definedName>
    <definedName name="End_1" localSheetId="16">#REF!</definedName>
    <definedName name="End_1" localSheetId="17">#REF!</definedName>
    <definedName name="End_1" localSheetId="23">#REF!</definedName>
    <definedName name="End_1" localSheetId="24">#REF!</definedName>
    <definedName name="End_1" localSheetId="11">#REF!</definedName>
    <definedName name="End_1">#REF!</definedName>
    <definedName name="End_10" localSheetId="10">#REF!</definedName>
    <definedName name="End_10" localSheetId="37">#REF!</definedName>
    <definedName name="End_10" localSheetId="38">#REF!</definedName>
    <definedName name="End_10" localSheetId="12">#REF!</definedName>
    <definedName name="End_10" localSheetId="46">#REF!</definedName>
    <definedName name="End_10" localSheetId="13">#REF!</definedName>
    <definedName name="End_10" localSheetId="4">#REF!</definedName>
    <definedName name="End_10" localSheetId="1">#REF!</definedName>
    <definedName name="End_10" localSheetId="14">#REF!</definedName>
    <definedName name="End_10" localSheetId="15">#REF!</definedName>
    <definedName name="End_10" localSheetId="16">#REF!</definedName>
    <definedName name="End_10" localSheetId="17">#REF!</definedName>
    <definedName name="End_10" localSheetId="23">#REF!</definedName>
    <definedName name="End_10" localSheetId="24">#REF!</definedName>
    <definedName name="End_10" localSheetId="11">#REF!</definedName>
    <definedName name="End_10">#REF!</definedName>
    <definedName name="End_11" localSheetId="10">#REF!</definedName>
    <definedName name="End_11" localSheetId="37">#REF!</definedName>
    <definedName name="End_11" localSheetId="38">#REF!</definedName>
    <definedName name="End_11" localSheetId="12">#REF!</definedName>
    <definedName name="End_11" localSheetId="46">#REF!</definedName>
    <definedName name="End_11" localSheetId="13">#REF!</definedName>
    <definedName name="End_11" localSheetId="4">#REF!</definedName>
    <definedName name="End_11" localSheetId="1">#REF!</definedName>
    <definedName name="End_11" localSheetId="14">#REF!</definedName>
    <definedName name="End_11" localSheetId="15">#REF!</definedName>
    <definedName name="End_11" localSheetId="16">#REF!</definedName>
    <definedName name="End_11" localSheetId="17">#REF!</definedName>
    <definedName name="End_11" localSheetId="23">#REF!</definedName>
    <definedName name="End_11" localSheetId="24">#REF!</definedName>
    <definedName name="End_11" localSheetId="11">#REF!</definedName>
    <definedName name="End_11">#REF!</definedName>
    <definedName name="End_12" localSheetId="10">#REF!</definedName>
    <definedName name="End_12" localSheetId="37">#REF!</definedName>
    <definedName name="End_12" localSheetId="38">#REF!</definedName>
    <definedName name="End_12" localSheetId="12">#REF!</definedName>
    <definedName name="End_12" localSheetId="46">#REF!</definedName>
    <definedName name="End_12" localSheetId="13">#REF!</definedName>
    <definedName name="End_12" localSheetId="4">#REF!</definedName>
    <definedName name="End_12" localSheetId="1">#REF!</definedName>
    <definedName name="End_12" localSheetId="14">#REF!</definedName>
    <definedName name="End_12" localSheetId="15">#REF!</definedName>
    <definedName name="End_12" localSheetId="16">#REF!</definedName>
    <definedName name="End_12" localSheetId="17">#REF!</definedName>
    <definedName name="End_12" localSheetId="23">#REF!</definedName>
    <definedName name="End_12" localSheetId="24">#REF!</definedName>
    <definedName name="End_12" localSheetId="11">#REF!</definedName>
    <definedName name="End_12">#REF!</definedName>
    <definedName name="End_13" localSheetId="10">#REF!</definedName>
    <definedName name="End_13" localSheetId="37">#REF!</definedName>
    <definedName name="End_13" localSheetId="38">#REF!</definedName>
    <definedName name="End_13" localSheetId="12">#REF!</definedName>
    <definedName name="End_13" localSheetId="46">#REF!</definedName>
    <definedName name="End_13" localSheetId="13">#REF!</definedName>
    <definedName name="End_13" localSheetId="4">#REF!</definedName>
    <definedName name="End_13" localSheetId="1">#REF!</definedName>
    <definedName name="End_13" localSheetId="14">#REF!</definedName>
    <definedName name="End_13" localSheetId="15">#REF!</definedName>
    <definedName name="End_13" localSheetId="16">#REF!</definedName>
    <definedName name="End_13" localSheetId="17">#REF!</definedName>
    <definedName name="End_13" localSheetId="23">#REF!</definedName>
    <definedName name="End_13" localSheetId="24">#REF!</definedName>
    <definedName name="End_13" localSheetId="11">#REF!</definedName>
    <definedName name="End_13">#REF!</definedName>
    <definedName name="End_2" localSheetId="10">#REF!</definedName>
    <definedName name="End_2" localSheetId="37">#REF!</definedName>
    <definedName name="End_2" localSheetId="38">#REF!</definedName>
    <definedName name="End_2" localSheetId="12">#REF!</definedName>
    <definedName name="End_2" localSheetId="46">#REF!</definedName>
    <definedName name="End_2" localSheetId="13">#REF!</definedName>
    <definedName name="End_2" localSheetId="4">#REF!</definedName>
    <definedName name="End_2" localSheetId="1">#REF!</definedName>
    <definedName name="End_2" localSheetId="14">#REF!</definedName>
    <definedName name="End_2" localSheetId="15">#REF!</definedName>
    <definedName name="End_2" localSheetId="16">#REF!</definedName>
    <definedName name="End_2" localSheetId="17">#REF!</definedName>
    <definedName name="End_2" localSheetId="23">#REF!</definedName>
    <definedName name="End_2" localSheetId="24">#REF!</definedName>
    <definedName name="End_2" localSheetId="11">#REF!</definedName>
    <definedName name="End_2">#REF!</definedName>
    <definedName name="End_3" localSheetId="10">#REF!</definedName>
    <definedName name="End_3" localSheetId="37">#REF!</definedName>
    <definedName name="End_3" localSheetId="38">#REF!</definedName>
    <definedName name="End_3" localSheetId="12">#REF!</definedName>
    <definedName name="End_3" localSheetId="46">#REF!</definedName>
    <definedName name="End_3" localSheetId="13">#REF!</definedName>
    <definedName name="End_3" localSheetId="4">#REF!</definedName>
    <definedName name="End_3" localSheetId="1">#REF!</definedName>
    <definedName name="End_3" localSheetId="14">#REF!</definedName>
    <definedName name="End_3" localSheetId="15">#REF!</definedName>
    <definedName name="End_3" localSheetId="16">#REF!</definedName>
    <definedName name="End_3" localSheetId="17">#REF!</definedName>
    <definedName name="End_3" localSheetId="23">#REF!</definedName>
    <definedName name="End_3" localSheetId="24">#REF!</definedName>
    <definedName name="End_3" localSheetId="11">#REF!</definedName>
    <definedName name="End_3">#REF!</definedName>
    <definedName name="End_4" localSheetId="10">#REF!</definedName>
    <definedName name="End_4" localSheetId="37">#REF!</definedName>
    <definedName name="End_4" localSheetId="38">#REF!</definedName>
    <definedName name="End_4" localSheetId="12">#REF!</definedName>
    <definedName name="End_4" localSheetId="46">#REF!</definedName>
    <definedName name="End_4" localSheetId="13">#REF!</definedName>
    <definedName name="End_4" localSheetId="4">#REF!</definedName>
    <definedName name="End_4" localSheetId="1">#REF!</definedName>
    <definedName name="End_4" localSheetId="14">#REF!</definedName>
    <definedName name="End_4" localSheetId="15">#REF!</definedName>
    <definedName name="End_4" localSheetId="16">#REF!</definedName>
    <definedName name="End_4" localSheetId="17">#REF!</definedName>
    <definedName name="End_4" localSheetId="23">#REF!</definedName>
    <definedName name="End_4" localSheetId="24">#REF!</definedName>
    <definedName name="End_4" localSheetId="11">#REF!</definedName>
    <definedName name="End_4">#REF!</definedName>
    <definedName name="End_5" localSheetId="10">#REF!</definedName>
    <definedName name="End_5" localSheetId="37">#REF!</definedName>
    <definedName name="End_5" localSheetId="38">#REF!</definedName>
    <definedName name="End_5" localSheetId="12">#REF!</definedName>
    <definedName name="End_5" localSheetId="46">#REF!</definedName>
    <definedName name="End_5" localSheetId="13">#REF!</definedName>
    <definedName name="End_5" localSheetId="4">#REF!</definedName>
    <definedName name="End_5" localSheetId="1">#REF!</definedName>
    <definedName name="End_5" localSheetId="14">#REF!</definedName>
    <definedName name="End_5" localSheetId="15">#REF!</definedName>
    <definedName name="End_5" localSheetId="16">#REF!</definedName>
    <definedName name="End_5" localSheetId="17">#REF!</definedName>
    <definedName name="End_5" localSheetId="23">#REF!</definedName>
    <definedName name="End_5" localSheetId="24">#REF!</definedName>
    <definedName name="End_5" localSheetId="11">#REF!</definedName>
    <definedName name="End_5">#REF!</definedName>
    <definedName name="End_6" localSheetId="10">#REF!</definedName>
    <definedName name="End_6" localSheetId="37">#REF!</definedName>
    <definedName name="End_6" localSheetId="38">#REF!</definedName>
    <definedName name="End_6" localSheetId="12">#REF!</definedName>
    <definedName name="End_6" localSheetId="46">#REF!</definedName>
    <definedName name="End_6" localSheetId="13">#REF!</definedName>
    <definedName name="End_6" localSheetId="4">#REF!</definedName>
    <definedName name="End_6" localSheetId="1">#REF!</definedName>
    <definedName name="End_6" localSheetId="14">#REF!</definedName>
    <definedName name="End_6" localSheetId="15">#REF!</definedName>
    <definedName name="End_6" localSheetId="16">#REF!</definedName>
    <definedName name="End_6" localSheetId="17">#REF!</definedName>
    <definedName name="End_6" localSheetId="23">#REF!</definedName>
    <definedName name="End_6" localSheetId="24">#REF!</definedName>
    <definedName name="End_6" localSheetId="11">#REF!</definedName>
    <definedName name="End_6">#REF!</definedName>
    <definedName name="End_7" localSheetId="10">#REF!</definedName>
    <definedName name="End_7" localSheetId="37">#REF!</definedName>
    <definedName name="End_7" localSheetId="38">#REF!</definedName>
    <definedName name="End_7" localSheetId="12">#REF!</definedName>
    <definedName name="End_7" localSheetId="46">#REF!</definedName>
    <definedName name="End_7" localSheetId="13">#REF!</definedName>
    <definedName name="End_7" localSheetId="4">#REF!</definedName>
    <definedName name="End_7" localSheetId="1">#REF!</definedName>
    <definedName name="End_7" localSheetId="14">#REF!</definedName>
    <definedName name="End_7" localSheetId="15">#REF!</definedName>
    <definedName name="End_7" localSheetId="16">#REF!</definedName>
    <definedName name="End_7" localSheetId="17">#REF!</definedName>
    <definedName name="End_7" localSheetId="23">#REF!</definedName>
    <definedName name="End_7" localSheetId="24">#REF!</definedName>
    <definedName name="End_7" localSheetId="11">#REF!</definedName>
    <definedName name="End_7">#REF!</definedName>
    <definedName name="End_8" localSheetId="10">#REF!</definedName>
    <definedName name="End_8" localSheetId="37">#REF!</definedName>
    <definedName name="End_8" localSheetId="38">#REF!</definedName>
    <definedName name="End_8" localSheetId="12">#REF!</definedName>
    <definedName name="End_8" localSheetId="46">#REF!</definedName>
    <definedName name="End_8" localSheetId="13">#REF!</definedName>
    <definedName name="End_8" localSheetId="4">#REF!</definedName>
    <definedName name="End_8" localSheetId="1">#REF!</definedName>
    <definedName name="End_8" localSheetId="14">#REF!</definedName>
    <definedName name="End_8" localSheetId="15">#REF!</definedName>
    <definedName name="End_8" localSheetId="16">#REF!</definedName>
    <definedName name="End_8" localSheetId="17">#REF!</definedName>
    <definedName name="End_8" localSheetId="23">#REF!</definedName>
    <definedName name="End_8" localSheetId="24">#REF!</definedName>
    <definedName name="End_8" localSheetId="11">#REF!</definedName>
    <definedName name="End_8">#REF!</definedName>
    <definedName name="End_9" localSheetId="10">#REF!</definedName>
    <definedName name="End_9" localSheetId="37">#REF!</definedName>
    <definedName name="End_9" localSheetId="38">#REF!</definedName>
    <definedName name="End_9" localSheetId="12">#REF!</definedName>
    <definedName name="End_9" localSheetId="46">#REF!</definedName>
    <definedName name="End_9" localSheetId="13">#REF!</definedName>
    <definedName name="End_9" localSheetId="4">#REF!</definedName>
    <definedName name="End_9" localSheetId="1">#REF!</definedName>
    <definedName name="End_9" localSheetId="14">#REF!</definedName>
    <definedName name="End_9" localSheetId="15">#REF!</definedName>
    <definedName name="End_9" localSheetId="16">#REF!</definedName>
    <definedName name="End_9" localSheetId="17">#REF!</definedName>
    <definedName name="End_9" localSheetId="23">#REF!</definedName>
    <definedName name="End_9" localSheetId="24">#REF!</definedName>
    <definedName name="End_9" localSheetId="11">#REF!</definedName>
    <definedName name="End_9">#REF!</definedName>
    <definedName name="_xlnm.Extract">#REF!</definedName>
    <definedName name="f" localSheetId="10">'[15]Lç khoan LK1'!#REF!</definedName>
    <definedName name="f" localSheetId="46">'[15]Lç khoan LK1'!#REF!</definedName>
    <definedName name="f" localSheetId="15">'[15]Lç khoan LK1'!#REF!</definedName>
    <definedName name="f" localSheetId="18">'[15]Lç khoan LK1'!#REF!</definedName>
    <definedName name="f" localSheetId="11">'[15]Lç khoan LK1'!#REF!</definedName>
    <definedName name="f" localSheetId="5">'[15]Lç khoan LK1'!#REF!</definedName>
    <definedName name="f" localSheetId="6">'[15]Lç khoan LK1'!#REF!</definedName>
    <definedName name="f">'[15]Lç khoan LK1'!#REF!</definedName>
    <definedName name="FACTOR" localSheetId="10">#REF!</definedName>
    <definedName name="FACTOR" localSheetId="37">#REF!</definedName>
    <definedName name="FACTOR" localSheetId="38">#REF!</definedName>
    <definedName name="FACTOR" localSheetId="12">#REF!</definedName>
    <definedName name="FACTOR" localSheetId="46">#REF!</definedName>
    <definedName name="FACTOR" localSheetId="13">#REF!</definedName>
    <definedName name="FACTOR" localSheetId="4">#REF!</definedName>
    <definedName name="FACTOR" localSheetId="1">#REF!</definedName>
    <definedName name="FACTOR" localSheetId="14">#REF!</definedName>
    <definedName name="FACTOR" localSheetId="15">#REF!</definedName>
    <definedName name="FACTOR" localSheetId="16">#REF!</definedName>
    <definedName name="FACTOR" localSheetId="17">#REF!</definedName>
    <definedName name="FACTOR" localSheetId="23">#REF!</definedName>
    <definedName name="FACTOR" localSheetId="24">#REF!</definedName>
    <definedName name="FACTOR" localSheetId="11">#REF!</definedName>
    <definedName name="FACTOR">#REF!</definedName>
    <definedName name="fb">[12]Analysis!$I$45</definedName>
    <definedName name="Fitb" localSheetId="10">'[15]Lç khoan LK1'!#REF!</definedName>
    <definedName name="Fitb" localSheetId="46">'[15]Lç khoan LK1'!#REF!</definedName>
    <definedName name="Fitb" localSheetId="15">'[15]Lç khoan LK1'!#REF!</definedName>
    <definedName name="Fitb" localSheetId="18">'[15]Lç khoan LK1'!#REF!</definedName>
    <definedName name="Fitb" localSheetId="11">'[15]Lç khoan LK1'!#REF!</definedName>
    <definedName name="Fitb" localSheetId="5">'[15]Lç khoan LK1'!#REF!</definedName>
    <definedName name="Fitb" localSheetId="6">'[15]Lç khoan LK1'!#REF!</definedName>
    <definedName name="Fitb">'[15]Lç khoan LK1'!#REF!</definedName>
    <definedName name="FP" localSheetId="10">'[1]COAT&amp;WRAP-QIOT-#3'!#REF!</definedName>
    <definedName name="FP" localSheetId="37">'[1]COAT&amp;WRAP-QIOT-#3'!#REF!</definedName>
    <definedName name="FP" localSheetId="38">'[1]COAT&amp;WRAP-QIOT-#3'!#REF!</definedName>
    <definedName name="FP" localSheetId="12">'[1]COAT&amp;WRAP-QIOT-#3'!#REF!</definedName>
    <definedName name="FP" localSheetId="46">'[1]COAT&amp;WRAP-QIOT-#3'!#REF!</definedName>
    <definedName name="FP" localSheetId="13">'[1]COAT&amp;WRAP-QIOT-#3'!#REF!</definedName>
    <definedName name="FP" localSheetId="4">'[1]COAT&amp;WRAP-QIOT-#3'!#REF!</definedName>
    <definedName name="FP" localSheetId="1">'[2]COAT&amp;WRAP-QIOT-#3'!#REF!</definedName>
    <definedName name="FP" localSheetId="14">'[1]COAT&amp;WRAP-QIOT-#3'!#REF!</definedName>
    <definedName name="FP" localSheetId="15">'[1]COAT&amp;WRAP-QIOT-#3'!#REF!</definedName>
    <definedName name="FP" localSheetId="16">'[1]COAT&amp;WRAP-QIOT-#3'!#REF!</definedName>
    <definedName name="FP" localSheetId="17">'[1]COAT&amp;WRAP-QIOT-#3'!#REF!</definedName>
    <definedName name="FP" localSheetId="18">#N/A</definedName>
    <definedName name="FP" localSheetId="23">'[1]COAT&amp;WRAP-QIOT-#3'!#REF!</definedName>
    <definedName name="FP" localSheetId="24">'[1]COAT&amp;WRAP-QIOT-#3'!#REF!</definedName>
    <definedName name="FP" localSheetId="11">'[1]COAT&amp;WRAP-QIOT-#3'!#REF!</definedName>
    <definedName name="FP" localSheetId="5">#N/A</definedName>
    <definedName name="FP" localSheetId="6">#N/A</definedName>
    <definedName name="FP">#N/A</definedName>
    <definedName name="g" localSheetId="10">'[21]DG '!#REF!</definedName>
    <definedName name="g" localSheetId="46">'[21]DG '!#REF!</definedName>
    <definedName name="g" localSheetId="15">'[21]DG '!#REF!</definedName>
    <definedName name="g" localSheetId="18">'[21]DG '!#REF!</definedName>
    <definedName name="g" localSheetId="11">'[21]DG '!#REF!</definedName>
    <definedName name="g" localSheetId="5">'[21]DG '!#REF!</definedName>
    <definedName name="g" localSheetId="6">'[21]DG '!#REF!</definedName>
    <definedName name="g">'[21]DG '!#REF!</definedName>
    <definedName name="g40g40" localSheetId="10">[22]tuong!#REF!</definedName>
    <definedName name="g40g40" localSheetId="46">[22]tuong!#REF!</definedName>
    <definedName name="g40g40" localSheetId="15">[22]tuong!#REF!</definedName>
    <definedName name="g40g40" localSheetId="18">[22]tuong!#REF!</definedName>
    <definedName name="g40g40" localSheetId="11">[22]tuong!#REF!</definedName>
    <definedName name="g40g40" localSheetId="5">[22]tuong!#REF!</definedName>
    <definedName name="g40g40" localSheetId="6">[22]tuong!#REF!</definedName>
    <definedName name="g40g40">[22]tuong!#REF!</definedName>
    <definedName name="gd">#REF!</definedName>
    <definedName name="GGGG" localSheetId="15" hidden="1">{"'Sheet1'!$L$16"}</definedName>
    <definedName name="GGGG" localSheetId="17" hidden="1">{"'Sheet1'!$L$16"}</definedName>
    <definedName name="GGGG" hidden="1">{"'Sheet1'!$L$16"}</definedName>
    <definedName name="gia_tien_BTN" localSheetId="10">#REF!</definedName>
    <definedName name="gia_tien_BTN" localSheetId="37">#REF!</definedName>
    <definedName name="gia_tien_BTN" localSheetId="38">#REF!</definedName>
    <definedName name="gia_tien_BTN" localSheetId="12">#REF!</definedName>
    <definedName name="gia_tien_BTN" localSheetId="46">#REF!</definedName>
    <definedName name="gia_tien_BTN" localSheetId="13">#REF!</definedName>
    <definedName name="gia_tien_BTN" localSheetId="4">#REF!</definedName>
    <definedName name="gia_tien_BTN" localSheetId="1">#REF!</definedName>
    <definedName name="gia_tien_BTN" localSheetId="14">#REF!</definedName>
    <definedName name="gia_tien_BTN" localSheetId="15">#REF!</definedName>
    <definedName name="gia_tien_BTN" localSheetId="16">#REF!</definedName>
    <definedName name="gia_tien_BTN" localSheetId="17">#REF!</definedName>
    <definedName name="gia_tien_BTN" localSheetId="23">#REF!</definedName>
    <definedName name="gia_tien_BTN" localSheetId="24">#REF!</definedName>
    <definedName name="gia_tien_BTN" localSheetId="11">#REF!</definedName>
    <definedName name="gia_tien_BTN">#REF!</definedName>
    <definedName name="GoBack" localSheetId="10">[19]Sheet1!GoBack</definedName>
    <definedName name="GoBack" localSheetId="46">[19]Sheet1!GoBack</definedName>
    <definedName name="GoBack" localSheetId="15">[19]Sheet1!GoBack</definedName>
    <definedName name="GoBack" localSheetId="18">[19]Sheet1!GoBack</definedName>
    <definedName name="GoBack" localSheetId="11">[19]Sheet1!GoBack</definedName>
    <definedName name="GoBack" localSheetId="5">[19]Sheet1!GoBack</definedName>
    <definedName name="GoBack" localSheetId="6">[19]Sheet1!GoBack</definedName>
    <definedName name="GoBack">[19]Sheet1!GoBack</definedName>
    <definedName name="GPT_GROUNDING_PT" localSheetId="10">'[23]NEW-PANEL'!#REF!</definedName>
    <definedName name="GPT_GROUNDING_PT" localSheetId="46">'[23]NEW-PANEL'!#REF!</definedName>
    <definedName name="GPT_GROUNDING_PT" localSheetId="15">'[23]NEW-PANEL'!#REF!</definedName>
    <definedName name="GPT_GROUNDING_PT" localSheetId="18">'[23]NEW-PANEL'!#REF!</definedName>
    <definedName name="GPT_GROUNDING_PT" localSheetId="11">'[23]NEW-PANEL'!#REF!</definedName>
    <definedName name="GPT_GROUNDING_PT" localSheetId="5">'[23]NEW-PANEL'!#REF!</definedName>
    <definedName name="GPT_GROUNDING_PT" localSheetId="6">'[23]NEW-PANEL'!#REF!</definedName>
    <definedName name="GPT_GROUNDING_PT">'[23]NEW-PANEL'!#REF!</definedName>
    <definedName name="grC">'[12]C-C'!$J$11</definedName>
    <definedName name="grD">'[12]D-D'!$J$11</definedName>
    <definedName name="gtb" localSheetId="10">'[15]Lç khoan LK1'!#REF!</definedName>
    <definedName name="gtb" localSheetId="46">'[15]Lç khoan LK1'!#REF!</definedName>
    <definedName name="gtb" localSheetId="15">'[15]Lç khoan LK1'!#REF!</definedName>
    <definedName name="gtb" localSheetId="18">'[15]Lç khoan LK1'!#REF!</definedName>
    <definedName name="gtb" localSheetId="11">'[15]Lç khoan LK1'!#REF!</definedName>
    <definedName name="gtb" localSheetId="5">'[15]Lç khoan LK1'!#REF!</definedName>
    <definedName name="gtb" localSheetId="6">'[15]Lç khoan LK1'!#REF!</definedName>
    <definedName name="gtb">'[15]Lç khoan LK1'!#REF!</definedName>
    <definedName name="GTRI">#REF!</definedName>
    <definedName name="gv">[7]gVL!$Q$28</definedName>
    <definedName name="gvl">[24]GVL!$A$6:$F$131</definedName>
    <definedName name="h" localSheetId="10" hidden="1">{"'Sheet1'!$L$16"}</definedName>
    <definedName name="h" localSheetId="34" hidden="1">{"'Sheet1'!$L$16"}</definedName>
    <definedName name="h" localSheetId="35" hidden="1">{"'Sheet1'!$L$16"}</definedName>
    <definedName name="h" localSheetId="2" hidden="1">{"'Sheet1'!$L$16"}</definedName>
    <definedName name="h" localSheetId="36" hidden="1">{"'Sheet1'!$L$16"}</definedName>
    <definedName name="h" localSheetId="37" hidden="1">{"'Sheet1'!$L$16"}</definedName>
    <definedName name="h" localSheetId="38" hidden="1">{"'Sheet1'!$L$16"}</definedName>
    <definedName name="h" localSheetId="39" hidden="1">{"'Sheet1'!$L$16"}</definedName>
    <definedName name="h" localSheetId="3" hidden="1">{"'Sheet1'!$L$16"}</definedName>
    <definedName name="h" localSheetId="40" hidden="1">{"'Sheet1'!$L$16"}</definedName>
    <definedName name="h" localSheetId="41" hidden="1">{"'Sheet1'!$L$16"}</definedName>
    <definedName name="h" localSheetId="42" hidden="1">{"'Sheet1'!$L$16"}</definedName>
    <definedName name="h" localSheetId="43" hidden="1">{"'Sheet1'!$L$16"}</definedName>
    <definedName name="h" localSheetId="12" hidden="1">{"'Sheet1'!$L$16"}</definedName>
    <definedName name="h" localSheetId="44" hidden="1">{"'Sheet1'!$L$16"}</definedName>
    <definedName name="h" localSheetId="46" hidden="1">{"'Sheet1'!$L$16"}</definedName>
    <definedName name="h" localSheetId="13" hidden="1">{"'Sheet1'!$L$16"}</definedName>
    <definedName name="h" localSheetId="4" hidden="1">{"'Sheet1'!$L$16"}</definedName>
    <definedName name="h" localSheetId="1" hidden="1">{"'Sheet1'!$L$16"}</definedName>
    <definedName name="h" localSheetId="14" hidden="1">{"'Sheet1'!$L$16"}</definedName>
    <definedName name="h" localSheetId="15" hidden="1">{"'Sheet1'!$L$16"}</definedName>
    <definedName name="h" localSheetId="16" hidden="1">{"'Sheet1'!$L$16"}</definedName>
    <definedName name="h" localSheetId="17" hidden="1">{"'Sheet1'!$L$16"}</definedName>
    <definedName name="h" localSheetId="33" hidden="1">{"'Sheet1'!$L$16"}</definedName>
    <definedName name="h" localSheetId="23" hidden="1">{"'Sheet1'!$L$16"}</definedName>
    <definedName name="h" localSheetId="24" hidden="1">{"'Sheet1'!$L$16"}</definedName>
    <definedName name="h" localSheetId="11" hidden="1">{"'Sheet1'!$L$16"}</definedName>
    <definedName name="h" localSheetId="5" hidden="1">{"'Sheet1'!$L$16"}</definedName>
    <definedName name="h" localSheetId="6" hidden="1">{"'Sheet1'!$L$16"}</definedName>
    <definedName name="h" hidden="1">{"'Sheet1'!$L$16"}</definedName>
    <definedName name="h.2" localSheetId="10">[25]Sheet1!#REF!</definedName>
    <definedName name="h.2" localSheetId="46">[25]Sheet1!#REF!</definedName>
    <definedName name="h.2" localSheetId="15">[25]Sheet1!#REF!</definedName>
    <definedName name="h.2" localSheetId="18">[25]Sheet1!#REF!</definedName>
    <definedName name="h.2" localSheetId="11">[25]Sheet1!#REF!</definedName>
    <definedName name="h.2" localSheetId="5">[25]Sheet1!#REF!</definedName>
    <definedName name="h.2" localSheetId="6">[25]Sheet1!#REF!</definedName>
    <definedName name="h.2">[25]Sheet1!#REF!</definedName>
    <definedName name="h1_" localSheetId="10">'[8]Xuly Data'!#REF!</definedName>
    <definedName name="h1_" localSheetId="46">'[8]Xuly Data'!#REF!</definedName>
    <definedName name="h1_" localSheetId="15">'[8]Xuly Data'!#REF!</definedName>
    <definedName name="h1_" localSheetId="18">'[8]Xuly Data'!#REF!</definedName>
    <definedName name="h1_" localSheetId="11">'[8]Xuly Data'!#REF!</definedName>
    <definedName name="h1_" localSheetId="5">'[8]Xuly Data'!#REF!</definedName>
    <definedName name="h1_" localSheetId="6">'[8]Xuly Data'!#REF!</definedName>
    <definedName name="h1_">'[8]Xuly Data'!#REF!</definedName>
    <definedName name="h2_" localSheetId="10">'[8]Xuly Data'!#REF!</definedName>
    <definedName name="h2_" localSheetId="46">'[8]Xuly Data'!#REF!</definedName>
    <definedName name="h2_" localSheetId="15">'[8]Xuly Data'!#REF!</definedName>
    <definedName name="h2_" localSheetId="18">'[8]Xuly Data'!#REF!</definedName>
    <definedName name="h2_" localSheetId="11">'[8]Xuly Data'!#REF!</definedName>
    <definedName name="h2_" localSheetId="5">'[8]Xuly Data'!#REF!</definedName>
    <definedName name="h2_" localSheetId="6">'[8]Xuly Data'!#REF!</definedName>
    <definedName name="h2_">'[8]Xuly Data'!#REF!</definedName>
    <definedName name="h3_" localSheetId="10">'[8]Xuly Data'!#REF!</definedName>
    <definedName name="h3_" localSheetId="46">'[8]Xuly Data'!#REF!</definedName>
    <definedName name="h3_" localSheetId="15">'[8]Xuly Data'!#REF!</definedName>
    <definedName name="h3_" localSheetId="18">'[8]Xuly Data'!#REF!</definedName>
    <definedName name="h3_" localSheetId="11">'[8]Xuly Data'!#REF!</definedName>
    <definedName name="h3_" localSheetId="5">'[8]Xuly Data'!#REF!</definedName>
    <definedName name="h3_" localSheetId="6">'[8]Xuly Data'!#REF!</definedName>
    <definedName name="h3_">'[8]Xuly Data'!#REF!</definedName>
    <definedName name="h4_" localSheetId="10">'[8]Xuly Data'!#REF!</definedName>
    <definedName name="h4_" localSheetId="46">'[8]Xuly Data'!#REF!</definedName>
    <definedName name="h4_" localSheetId="15">'[8]Xuly Data'!#REF!</definedName>
    <definedName name="h4_" localSheetId="18">'[8]Xuly Data'!#REF!</definedName>
    <definedName name="h4_" localSheetId="11">'[8]Xuly Data'!#REF!</definedName>
    <definedName name="h4_" localSheetId="5">'[8]Xuly Data'!#REF!</definedName>
    <definedName name="h4_" localSheetId="6">'[8]Xuly Data'!#REF!</definedName>
    <definedName name="h4_">'[8]Xuly Data'!#REF!</definedName>
    <definedName name="h5_" localSheetId="10">'[8]Xuly Data'!#REF!</definedName>
    <definedName name="h5_" localSheetId="46">'[8]Xuly Data'!#REF!</definedName>
    <definedName name="h5_" localSheetId="15">'[8]Xuly Data'!#REF!</definedName>
    <definedName name="h5_" localSheetId="18">'[8]Xuly Data'!#REF!</definedName>
    <definedName name="h5_" localSheetId="11">'[8]Xuly Data'!#REF!</definedName>
    <definedName name="h5_" localSheetId="5">'[8]Xuly Data'!#REF!</definedName>
    <definedName name="h5_" localSheetId="6">'[8]Xuly Data'!#REF!</definedName>
    <definedName name="h5_">'[8]Xuly Data'!#REF!</definedName>
    <definedName name="h6_" localSheetId="10">'[8]Xuly Data'!#REF!</definedName>
    <definedName name="h6_" localSheetId="46">'[8]Xuly Data'!#REF!</definedName>
    <definedName name="h6_" localSheetId="15">'[8]Xuly Data'!#REF!</definedName>
    <definedName name="h6_" localSheetId="18">'[8]Xuly Data'!#REF!</definedName>
    <definedName name="h6_" localSheetId="11">'[8]Xuly Data'!#REF!</definedName>
    <definedName name="h6_" localSheetId="5">'[8]Xuly Data'!#REF!</definedName>
    <definedName name="h6_" localSheetId="6">'[8]Xuly Data'!#REF!</definedName>
    <definedName name="h6_">'[8]Xuly Data'!#REF!</definedName>
    <definedName name="h7_" localSheetId="10">'[8]Xuly Data'!#REF!</definedName>
    <definedName name="h7_" localSheetId="46">'[8]Xuly Data'!#REF!</definedName>
    <definedName name="h7_" localSheetId="15">'[8]Xuly Data'!#REF!</definedName>
    <definedName name="h7_" localSheetId="18">'[8]Xuly Data'!#REF!</definedName>
    <definedName name="h7_" localSheetId="11">'[8]Xuly Data'!#REF!</definedName>
    <definedName name="h7_" localSheetId="5">'[8]Xuly Data'!#REF!</definedName>
    <definedName name="h7_" localSheetId="6">'[8]Xuly Data'!#REF!</definedName>
    <definedName name="h7_">'[8]Xuly Data'!#REF!</definedName>
    <definedName name="Ha">'[15]Lç khoan LK1'!$G$227</definedName>
    <definedName name="Hb">'[15]Lç khoan LK1'!$E$17</definedName>
    <definedName name="HHHH" localSheetId="18">'[1]COAT&amp;WRAP-QIOT-#3'!#REF!</definedName>
    <definedName name="HHHH">'[1]COAT&amp;WRAP-QIOT-#3'!#REF!</definedName>
    <definedName name="hien" localSheetId="10">#REF!</definedName>
    <definedName name="hien" localSheetId="37">#REF!</definedName>
    <definedName name="hien" localSheetId="38">#REF!</definedName>
    <definedName name="hien" localSheetId="12">#REF!</definedName>
    <definedName name="hien" localSheetId="46">#REF!</definedName>
    <definedName name="hien" localSheetId="13">#REF!</definedName>
    <definedName name="hien" localSheetId="4">#REF!</definedName>
    <definedName name="hien" localSheetId="1">#REF!</definedName>
    <definedName name="hien" localSheetId="14">#REF!</definedName>
    <definedName name="hien" localSheetId="15">#REF!</definedName>
    <definedName name="hien" localSheetId="16">#REF!</definedName>
    <definedName name="hien" localSheetId="17">#REF!</definedName>
    <definedName name="hien" localSheetId="23">#REF!</definedName>
    <definedName name="hien" localSheetId="24">#REF!</definedName>
    <definedName name="hien" localSheetId="11">#REF!</definedName>
    <definedName name="hien">#REF!</definedName>
    <definedName name="HOME_MANP">#REF!</definedName>
    <definedName name="HOMEOFFICE_COST">#REF!</definedName>
    <definedName name="Hpl">'[15]Lç khoan LK1'!$D$215</definedName>
    <definedName name="hs" localSheetId="10">[6]Gia!#REF!</definedName>
    <definedName name="hs" localSheetId="46">[6]Gia!#REF!</definedName>
    <definedName name="hs" localSheetId="15">[6]Gia!#REF!</definedName>
    <definedName name="hs" localSheetId="18">[6]Gia!#REF!</definedName>
    <definedName name="hs" localSheetId="11">[6]Gia!#REF!</definedName>
    <definedName name="hs" localSheetId="5">[6]Gia!#REF!</definedName>
    <definedName name="hs" localSheetId="6">[6]Gia!#REF!</definedName>
    <definedName name="hs">[6]Gia!#REF!</definedName>
    <definedName name="HSlanxe">[9]Solieu!$D$15</definedName>
    <definedName name="HTML_CodePage" hidden="1">950</definedName>
    <definedName name="HTML_Control" localSheetId="10" hidden="1">{"'Sheet1'!$L$16"}</definedName>
    <definedName name="HTML_Control" localSheetId="34" hidden="1">{"'Sheet1'!$L$16"}</definedName>
    <definedName name="HTML_Control" localSheetId="35" hidden="1">{"'Sheet1'!$L$16"}</definedName>
    <definedName name="HTML_Control" localSheetId="2" hidden="1">{"'Sheet1'!$L$16"}</definedName>
    <definedName name="HTML_Control" localSheetId="36" hidden="1">{"'Sheet1'!$L$16"}</definedName>
    <definedName name="HTML_Control" localSheetId="37" hidden="1">{"'Sheet1'!$L$16"}</definedName>
    <definedName name="HTML_Control" localSheetId="38" hidden="1">{"'Sheet1'!$L$16"}</definedName>
    <definedName name="HTML_Control" localSheetId="39" hidden="1">{"'Sheet1'!$L$16"}</definedName>
    <definedName name="HTML_Control" localSheetId="3" hidden="1">{"'Sheet1'!$L$16"}</definedName>
    <definedName name="HTML_Control" localSheetId="40" hidden="1">{"'Sheet1'!$L$16"}</definedName>
    <definedName name="HTML_Control" localSheetId="41" hidden="1">{"'Sheet1'!$L$16"}</definedName>
    <definedName name="HTML_Control" localSheetId="42" hidden="1">{"'Sheet1'!$L$16"}</definedName>
    <definedName name="HTML_Control" localSheetId="43" hidden="1">{"'Sheet1'!$L$16"}</definedName>
    <definedName name="HTML_Control" localSheetId="12" hidden="1">{"'Sheet1'!$L$16"}</definedName>
    <definedName name="HTML_Control" localSheetId="44" hidden="1">{"'Sheet1'!$L$16"}</definedName>
    <definedName name="HTML_Control" localSheetId="46" hidden="1">{"'Sheet1'!$L$16"}</definedName>
    <definedName name="HTML_Control" localSheetId="13" hidden="1">{"'Sheet1'!$L$16"}</definedName>
    <definedName name="HTML_Control" localSheetId="4" hidden="1">{"'Sheet1'!$L$16"}</definedName>
    <definedName name="HTML_Control" localSheetId="1" hidden="1">{"'Sheet1'!$L$16"}</definedName>
    <definedName name="HTML_Control" localSheetId="14" hidden="1">{"'Sheet1'!$L$16"}</definedName>
    <definedName name="HTML_Control" localSheetId="15" hidden="1">{"'Sheet1'!$L$16"}</definedName>
    <definedName name="HTML_Control" localSheetId="16" hidden="1">{"'Sheet1'!$L$16"}</definedName>
    <definedName name="HTML_Control" localSheetId="17" hidden="1">{"'Sheet1'!$L$16"}</definedName>
    <definedName name="HTML_Control" localSheetId="33" hidden="1">{"'Sheet1'!$L$16"}</definedName>
    <definedName name="HTML_Control" localSheetId="23" hidden="1">{"'Sheet1'!$L$16"}</definedName>
    <definedName name="HTML_Control" localSheetId="24" hidden="1">{"'Sheet1'!$L$16"}</definedName>
    <definedName name="HTML_Control" localSheetId="11" hidden="1">{"'Sheet1'!$L$16"}</definedName>
    <definedName name="HTML_Control" localSheetId="5" hidden="1">{"'Sheet1'!$L$16"}</definedName>
    <definedName name="HTML_Control" localSheetId="6"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0" hidden="1">{"'Sheet1'!$L$16"}</definedName>
    <definedName name="huy" localSheetId="34" hidden="1">{"'Sheet1'!$L$16"}</definedName>
    <definedName name="huy" localSheetId="35" hidden="1">{"'Sheet1'!$L$16"}</definedName>
    <definedName name="huy" localSheetId="2" hidden="1">{"'Sheet1'!$L$16"}</definedName>
    <definedName name="huy" localSheetId="36" hidden="1">{"'Sheet1'!$L$16"}</definedName>
    <definedName name="huy" localSheetId="37" hidden="1">{"'Sheet1'!$L$16"}</definedName>
    <definedName name="huy" localSheetId="38" hidden="1">{"'Sheet1'!$L$16"}</definedName>
    <definedName name="huy" localSheetId="39" hidden="1">{"'Sheet1'!$L$16"}</definedName>
    <definedName name="huy" localSheetId="3" hidden="1">{"'Sheet1'!$L$16"}</definedName>
    <definedName name="huy" localSheetId="40" hidden="1">{"'Sheet1'!$L$16"}</definedName>
    <definedName name="huy" localSheetId="41" hidden="1">{"'Sheet1'!$L$16"}</definedName>
    <definedName name="huy" localSheetId="42" hidden="1">{"'Sheet1'!$L$16"}</definedName>
    <definedName name="huy" localSheetId="43" hidden="1">{"'Sheet1'!$L$16"}</definedName>
    <definedName name="huy" localSheetId="12" hidden="1">{"'Sheet1'!$L$16"}</definedName>
    <definedName name="huy" localSheetId="44" hidden="1">{"'Sheet1'!$L$16"}</definedName>
    <definedName name="huy" localSheetId="46" hidden="1">{"'Sheet1'!$L$16"}</definedName>
    <definedName name="huy" localSheetId="13" hidden="1">{"'Sheet1'!$L$16"}</definedName>
    <definedName name="huy" localSheetId="4" hidden="1">{"'Sheet1'!$L$16"}</definedName>
    <definedName name="huy" localSheetId="1" hidden="1">{"'Sheet1'!$L$16"}</definedName>
    <definedName name="huy" localSheetId="14" hidden="1">{"'Sheet1'!$L$16"}</definedName>
    <definedName name="huy" localSheetId="15" hidden="1">{"'Sheet1'!$L$16"}</definedName>
    <definedName name="huy" localSheetId="16" hidden="1">{"'Sheet1'!$L$16"}</definedName>
    <definedName name="huy" localSheetId="17" hidden="1">{"'Sheet1'!$L$16"}</definedName>
    <definedName name="huy" localSheetId="33" hidden="1">{"'Sheet1'!$L$16"}</definedName>
    <definedName name="huy" localSheetId="23" hidden="1">{"'Sheet1'!$L$16"}</definedName>
    <definedName name="huy" localSheetId="24" hidden="1">{"'Sheet1'!$L$16"}</definedName>
    <definedName name="huy" localSheetId="11" hidden="1">{"'Sheet1'!$L$16"}</definedName>
    <definedName name="huy" localSheetId="5" hidden="1">{"'Sheet1'!$L$16"}</definedName>
    <definedName name="huy" localSheetId="6" hidden="1">{"'Sheet1'!$L$16"}</definedName>
    <definedName name="huy" hidden="1">{"'Sheet1'!$L$16"}</definedName>
    <definedName name="Hy" localSheetId="10">'[15]Lç khoan LK1'!#REF!</definedName>
    <definedName name="Hy" localSheetId="46">'[15]Lç khoan LK1'!#REF!</definedName>
    <definedName name="Hy" localSheetId="15">'[15]Lç khoan LK1'!#REF!</definedName>
    <definedName name="Hy" localSheetId="18">'[15]Lç khoan LK1'!#REF!</definedName>
    <definedName name="Hy" localSheetId="11">'[15]Lç khoan LK1'!#REF!</definedName>
    <definedName name="Hy" localSheetId="5">'[15]Lç khoan LK1'!#REF!</definedName>
    <definedName name="Hy" localSheetId="6">'[15]Lç khoan LK1'!#REF!</definedName>
    <definedName name="Hy">'[15]Lç khoan LK1'!#REF!</definedName>
    <definedName name="I">#REF!</definedName>
    <definedName name="I_A" localSheetId="10">#REF!</definedName>
    <definedName name="I_A" localSheetId="46">#REF!</definedName>
    <definedName name="I_A" localSheetId="15">#REF!</definedName>
    <definedName name="I_A" localSheetId="18">#REF!</definedName>
    <definedName name="I_A" localSheetId="11">#REF!</definedName>
    <definedName name="I_A" localSheetId="5">#REF!</definedName>
    <definedName name="I_A" localSheetId="6">#REF!</definedName>
    <definedName name="I_A">#REF!</definedName>
    <definedName name="I_B" localSheetId="10">#REF!</definedName>
    <definedName name="I_B" localSheetId="46">#REF!</definedName>
    <definedName name="I_B" localSheetId="15">#REF!</definedName>
    <definedName name="I_B" localSheetId="18">#REF!</definedName>
    <definedName name="I_B" localSheetId="11">#REF!</definedName>
    <definedName name="I_B" localSheetId="5">#REF!</definedName>
    <definedName name="I_B" localSheetId="6">#REF!</definedName>
    <definedName name="I_B">#REF!</definedName>
    <definedName name="I_c" localSheetId="10">#REF!</definedName>
    <definedName name="I_c" localSheetId="46">#REF!</definedName>
    <definedName name="I_c" localSheetId="15">#REF!</definedName>
    <definedName name="I_c" localSheetId="18">#REF!</definedName>
    <definedName name="I_c" localSheetId="11">#REF!</definedName>
    <definedName name="I_c" localSheetId="5">#REF!</definedName>
    <definedName name="I_c" localSheetId="6">#REF!</definedName>
    <definedName name="I_c">#REF!</definedName>
    <definedName name="IDLAB_COST">#REF!</definedName>
    <definedName name="II_A" localSheetId="10">#REF!</definedName>
    <definedName name="II_A" localSheetId="46">#REF!</definedName>
    <definedName name="II_A" localSheetId="15">#REF!</definedName>
    <definedName name="II_A" localSheetId="18">#REF!</definedName>
    <definedName name="II_A" localSheetId="11">#REF!</definedName>
    <definedName name="II_A" localSheetId="5">#REF!</definedName>
    <definedName name="II_A" localSheetId="6">#REF!</definedName>
    <definedName name="II_A">#REF!</definedName>
    <definedName name="II_B" localSheetId="10">#REF!</definedName>
    <definedName name="II_B" localSheetId="46">#REF!</definedName>
    <definedName name="II_B" localSheetId="15">#REF!</definedName>
    <definedName name="II_B" localSheetId="18">#REF!</definedName>
    <definedName name="II_B" localSheetId="11">#REF!</definedName>
    <definedName name="II_B" localSheetId="5">#REF!</definedName>
    <definedName name="II_B" localSheetId="6">#REF!</definedName>
    <definedName name="II_B">#REF!</definedName>
    <definedName name="II_c" localSheetId="10">#REF!</definedName>
    <definedName name="II_c" localSheetId="46">#REF!</definedName>
    <definedName name="II_c" localSheetId="15">#REF!</definedName>
    <definedName name="II_c" localSheetId="18">#REF!</definedName>
    <definedName name="II_c" localSheetId="11">#REF!</definedName>
    <definedName name="II_c" localSheetId="5">#REF!</definedName>
    <definedName name="II_c" localSheetId="6">#REF!</definedName>
    <definedName name="II_c">#REF!</definedName>
    <definedName name="III_a" localSheetId="10">#REF!</definedName>
    <definedName name="III_a" localSheetId="46">#REF!</definedName>
    <definedName name="III_a" localSheetId="15">#REF!</definedName>
    <definedName name="III_a" localSheetId="18">#REF!</definedName>
    <definedName name="III_a" localSheetId="11">#REF!</definedName>
    <definedName name="III_a" localSheetId="5">#REF!</definedName>
    <definedName name="III_a" localSheetId="6">#REF!</definedName>
    <definedName name="III_a">#REF!</definedName>
    <definedName name="III_B" localSheetId="10">#REF!</definedName>
    <definedName name="III_B" localSheetId="46">#REF!</definedName>
    <definedName name="III_B" localSheetId="15">#REF!</definedName>
    <definedName name="III_B" localSheetId="18">#REF!</definedName>
    <definedName name="III_B" localSheetId="11">#REF!</definedName>
    <definedName name="III_B" localSheetId="5">#REF!</definedName>
    <definedName name="III_B" localSheetId="6">#REF!</definedName>
    <definedName name="III_B">#REF!</definedName>
    <definedName name="III_c" localSheetId="10">#REF!</definedName>
    <definedName name="III_c" localSheetId="46">#REF!</definedName>
    <definedName name="III_c" localSheetId="15">#REF!</definedName>
    <definedName name="III_c" localSheetId="18">#REF!</definedName>
    <definedName name="III_c" localSheetId="11">#REF!</definedName>
    <definedName name="III_c" localSheetId="5">#REF!</definedName>
    <definedName name="III_c" localSheetId="6">#REF!</definedName>
    <definedName name="III_c">#REF!</definedName>
    <definedName name="IND_LAB" localSheetId="10">#REF!</definedName>
    <definedName name="IND_LAB" localSheetId="37">#REF!</definedName>
    <definedName name="IND_LAB" localSheetId="38">#REF!</definedName>
    <definedName name="IND_LAB" localSheetId="12">#REF!</definedName>
    <definedName name="IND_LAB" localSheetId="46">#REF!</definedName>
    <definedName name="IND_LAB" localSheetId="13">#REF!</definedName>
    <definedName name="IND_LAB" localSheetId="4">#REF!</definedName>
    <definedName name="IND_LAB" localSheetId="1">#REF!</definedName>
    <definedName name="IND_LAB" localSheetId="14">#REF!</definedName>
    <definedName name="IND_LAB" localSheetId="15">#REF!</definedName>
    <definedName name="IND_LAB" localSheetId="16">#REF!</definedName>
    <definedName name="IND_LAB" localSheetId="17">#REF!</definedName>
    <definedName name="IND_LAB" localSheetId="23">#REF!</definedName>
    <definedName name="IND_LAB" localSheetId="24">#REF!</definedName>
    <definedName name="IND_LAB" localSheetId="11">#REF!</definedName>
    <definedName name="IND_LAB">#REF!</definedName>
    <definedName name="INDMANP">#REF!</definedName>
    <definedName name="IO" localSheetId="10">'[1]COAT&amp;WRAP-QIOT-#3'!#REF!</definedName>
    <definedName name="IO" localSheetId="37">'[1]COAT&amp;WRAP-QIOT-#3'!#REF!</definedName>
    <definedName name="IO" localSheetId="38">'[1]COAT&amp;WRAP-QIOT-#3'!#REF!</definedName>
    <definedName name="IO" localSheetId="12">'[1]COAT&amp;WRAP-QIOT-#3'!#REF!</definedName>
    <definedName name="IO" localSheetId="46">'[1]COAT&amp;WRAP-QIOT-#3'!#REF!</definedName>
    <definedName name="IO" localSheetId="13">'[1]COAT&amp;WRAP-QIOT-#3'!#REF!</definedName>
    <definedName name="IO" localSheetId="4">'[1]COAT&amp;WRAP-QIOT-#3'!#REF!</definedName>
    <definedName name="IO" localSheetId="1">'[2]COAT&amp;WRAP-QIOT-#3'!#REF!</definedName>
    <definedName name="IO" localSheetId="14">'[1]COAT&amp;WRAP-QIOT-#3'!#REF!</definedName>
    <definedName name="IO" localSheetId="15">'[1]COAT&amp;WRAP-QIOT-#3'!#REF!</definedName>
    <definedName name="IO" localSheetId="16">'[1]COAT&amp;WRAP-QIOT-#3'!#REF!</definedName>
    <definedName name="IO" localSheetId="17">'[1]COAT&amp;WRAP-QIOT-#3'!#REF!</definedName>
    <definedName name="IO" localSheetId="18">#N/A</definedName>
    <definedName name="IO" localSheetId="23">'[1]COAT&amp;WRAP-QIOT-#3'!#REF!</definedName>
    <definedName name="IO" localSheetId="24">'[1]COAT&amp;WRAP-QIOT-#3'!#REF!</definedName>
    <definedName name="IO" localSheetId="11">'[1]COAT&amp;WRAP-QIOT-#3'!#REF!</definedName>
    <definedName name="IO" localSheetId="5">#N/A</definedName>
    <definedName name="IO" localSheetId="6">#N/A</definedName>
    <definedName name="IO">#N/A</definedName>
    <definedName name="j356C8">#REF!</definedName>
    <definedName name="kcong" localSheetId="10">#REF!</definedName>
    <definedName name="kcong" localSheetId="37">#REF!</definedName>
    <definedName name="kcong" localSheetId="38">#REF!</definedName>
    <definedName name="kcong" localSheetId="12">#REF!</definedName>
    <definedName name="kcong" localSheetId="46">#REF!</definedName>
    <definedName name="kcong" localSheetId="13">#REF!</definedName>
    <definedName name="kcong" localSheetId="4">#REF!</definedName>
    <definedName name="kcong" localSheetId="1">#REF!</definedName>
    <definedName name="kcong" localSheetId="14">#REF!</definedName>
    <definedName name="kcong" localSheetId="15">#REF!</definedName>
    <definedName name="kcong" localSheetId="16">#REF!</definedName>
    <definedName name="kcong" localSheetId="17">#REF!</definedName>
    <definedName name="kcong" localSheetId="23">#REF!</definedName>
    <definedName name="kcong" localSheetId="24">#REF!</definedName>
    <definedName name="kcong" localSheetId="11">#REF!</definedName>
    <definedName name="kcong">#REF!</definedName>
    <definedName name="Khocau" localSheetId="10">'[8]Xuly Data'!#REF!</definedName>
    <definedName name="Khocau" localSheetId="46">'[8]Xuly Data'!#REF!</definedName>
    <definedName name="Khocau" localSheetId="15">'[8]Xuly Data'!#REF!</definedName>
    <definedName name="Khocau" localSheetId="18">'[8]Xuly Data'!#REF!</definedName>
    <definedName name="Khocau" localSheetId="11">'[8]Xuly Data'!#REF!</definedName>
    <definedName name="Khocau" localSheetId="5">'[8]Xuly Data'!#REF!</definedName>
    <definedName name="Khocau" localSheetId="6">'[8]Xuly Data'!#REF!</definedName>
    <definedName name="Khocau">'[8]Xuly Data'!#REF!</definedName>
    <definedName name="kno">[7]gVL!$Q$48</definedName>
    <definedName name="L">'[15]Lç khoan LK1'!$E$16</definedName>
    <definedName name="l_1">#REF!</definedName>
    <definedName name="Lf" localSheetId="10">'[18]Check C'!#REF!</definedName>
    <definedName name="Lf" localSheetId="46">'[18]Check C'!#REF!</definedName>
    <definedName name="Lf" localSheetId="15">'[18]Check C'!#REF!</definedName>
    <definedName name="Lf" localSheetId="18">'[18]Check C'!#REF!</definedName>
    <definedName name="Lf" localSheetId="11">'[18]Check C'!#REF!</definedName>
    <definedName name="Lf" localSheetId="5">'[18]Check C'!#REF!</definedName>
    <definedName name="Lf" localSheetId="6">'[18]Check C'!#REF!</definedName>
    <definedName name="Lf">'[18]Check C'!#REF!</definedName>
    <definedName name="Ltt" localSheetId="10">'[8]Xuly Data'!#REF!</definedName>
    <definedName name="Ltt" localSheetId="46">'[8]Xuly Data'!#REF!</definedName>
    <definedName name="Ltt" localSheetId="15">'[8]Xuly Data'!#REF!</definedName>
    <definedName name="Ltt" localSheetId="18">'[8]Xuly Data'!#REF!</definedName>
    <definedName name="Ltt" localSheetId="11">'[8]Xuly Data'!#REF!</definedName>
    <definedName name="Ltt" localSheetId="5">'[8]Xuly Data'!#REF!</definedName>
    <definedName name="Ltt" localSheetId="6">'[8]Xuly Data'!#REF!</definedName>
    <definedName name="Ltt">'[8]Xuly Data'!#REF!</definedName>
    <definedName name="m" localSheetId="10">#REF!</definedName>
    <definedName name="m" localSheetId="37">#REF!</definedName>
    <definedName name="m" localSheetId="38">#REF!</definedName>
    <definedName name="m" localSheetId="12">#REF!</definedName>
    <definedName name="m" localSheetId="46">#REF!</definedName>
    <definedName name="m" localSheetId="13">#REF!</definedName>
    <definedName name="m" localSheetId="4">#REF!</definedName>
    <definedName name="m" localSheetId="1">#REF!</definedName>
    <definedName name="m" localSheetId="14">#REF!</definedName>
    <definedName name="m" localSheetId="15">#REF!</definedName>
    <definedName name="m" localSheetId="16">#REF!</definedName>
    <definedName name="m" localSheetId="17">#REF!</definedName>
    <definedName name="m" localSheetId="23">#REF!</definedName>
    <definedName name="m" localSheetId="24">#REF!</definedName>
    <definedName name="m" localSheetId="11">#REF!</definedName>
    <definedName name="m">#REF!</definedName>
    <definedName name="MAJ_CON_EQP">#REF!</definedName>
    <definedName name="MAT" localSheetId="10">'[1]COAT&amp;WRAP-QIOT-#3'!#REF!</definedName>
    <definedName name="MAT" localSheetId="37">'[1]COAT&amp;WRAP-QIOT-#3'!#REF!</definedName>
    <definedName name="MAT" localSheetId="38">'[1]COAT&amp;WRAP-QIOT-#3'!#REF!</definedName>
    <definedName name="MAT" localSheetId="12">'[1]COAT&amp;WRAP-QIOT-#3'!#REF!</definedName>
    <definedName name="MAT" localSheetId="46">'[1]COAT&amp;WRAP-QIOT-#3'!#REF!</definedName>
    <definedName name="MAT" localSheetId="13">'[1]COAT&amp;WRAP-QIOT-#3'!#REF!</definedName>
    <definedName name="MAT" localSheetId="4">'[1]COAT&amp;WRAP-QIOT-#3'!#REF!</definedName>
    <definedName name="MAT" localSheetId="1">'[2]COAT&amp;WRAP-QIOT-#3'!#REF!</definedName>
    <definedName name="MAT" localSheetId="14">'[1]COAT&amp;WRAP-QIOT-#3'!#REF!</definedName>
    <definedName name="MAT" localSheetId="15">'[1]COAT&amp;WRAP-QIOT-#3'!#REF!</definedName>
    <definedName name="MAT" localSheetId="16">'[1]COAT&amp;WRAP-QIOT-#3'!#REF!</definedName>
    <definedName name="MAT" localSheetId="17">'[1]COAT&amp;WRAP-QIOT-#3'!#REF!</definedName>
    <definedName name="MAT" localSheetId="18">#N/A</definedName>
    <definedName name="MAT" localSheetId="23">'[1]COAT&amp;WRAP-QIOT-#3'!#REF!</definedName>
    <definedName name="MAT" localSheetId="24">'[1]COAT&amp;WRAP-QIOT-#3'!#REF!</definedName>
    <definedName name="MAT" localSheetId="11">'[1]COAT&amp;WRAP-QIOT-#3'!#REF!</definedName>
    <definedName name="MAT" localSheetId="5">#N/A</definedName>
    <definedName name="MAT" localSheetId="6">#N/A</definedName>
    <definedName name="MAT">#N/A</definedName>
    <definedName name="mc">#REF!</definedName>
    <definedName name="MF" localSheetId="10">'[1]COAT&amp;WRAP-QIOT-#3'!#REF!</definedName>
    <definedName name="MF" localSheetId="37">'[1]COAT&amp;WRAP-QIOT-#3'!#REF!</definedName>
    <definedName name="MF" localSheetId="38">'[1]COAT&amp;WRAP-QIOT-#3'!#REF!</definedName>
    <definedName name="MF" localSheetId="12">'[1]COAT&amp;WRAP-QIOT-#3'!#REF!</definedName>
    <definedName name="MF" localSheetId="46">'[1]COAT&amp;WRAP-QIOT-#3'!#REF!</definedName>
    <definedName name="MF" localSheetId="13">'[1]COAT&amp;WRAP-QIOT-#3'!#REF!</definedName>
    <definedName name="MF" localSheetId="4">'[1]COAT&amp;WRAP-QIOT-#3'!#REF!</definedName>
    <definedName name="MF" localSheetId="1">'[2]COAT&amp;WRAP-QIOT-#3'!#REF!</definedName>
    <definedName name="MF" localSheetId="14">'[1]COAT&amp;WRAP-QIOT-#3'!#REF!</definedName>
    <definedName name="MF" localSheetId="15">'[1]COAT&amp;WRAP-QIOT-#3'!#REF!</definedName>
    <definedName name="MF" localSheetId="16">'[1]COAT&amp;WRAP-QIOT-#3'!#REF!</definedName>
    <definedName name="MF" localSheetId="17">'[1]COAT&amp;WRAP-QIOT-#3'!#REF!</definedName>
    <definedName name="MF" localSheetId="18">#N/A</definedName>
    <definedName name="MF" localSheetId="23">'[1]COAT&amp;WRAP-QIOT-#3'!#REF!</definedName>
    <definedName name="MF" localSheetId="24">'[1]COAT&amp;WRAP-QIOT-#3'!#REF!</definedName>
    <definedName name="MF" localSheetId="11">'[1]COAT&amp;WRAP-QIOT-#3'!#REF!</definedName>
    <definedName name="MF" localSheetId="5">#N/A</definedName>
    <definedName name="MF" localSheetId="6">#N/A</definedName>
    <definedName name="MF">#N/A</definedName>
    <definedName name="MG_A" localSheetId="10">#REF!</definedName>
    <definedName name="MG_A" localSheetId="37">#REF!</definedName>
    <definedName name="MG_A" localSheetId="38">#REF!</definedName>
    <definedName name="MG_A" localSheetId="12">#REF!</definedName>
    <definedName name="MG_A" localSheetId="46">#REF!</definedName>
    <definedName name="MG_A" localSheetId="13">#REF!</definedName>
    <definedName name="MG_A" localSheetId="4">#REF!</definedName>
    <definedName name="MG_A" localSheetId="1">#REF!</definedName>
    <definedName name="MG_A" localSheetId="14">#REF!</definedName>
    <definedName name="MG_A" localSheetId="15">#REF!</definedName>
    <definedName name="MG_A" localSheetId="16">#REF!</definedName>
    <definedName name="MG_A" localSheetId="17">#REF!</definedName>
    <definedName name="MG_A" localSheetId="23">#REF!</definedName>
    <definedName name="MG_A" localSheetId="24">#REF!</definedName>
    <definedName name="MG_A" localSheetId="11">#REF!</definedName>
    <definedName name="MG_A">#REF!</definedName>
    <definedName name="MNTHTH">[9]Solieu!$E$27</definedName>
    <definedName name="MNTN" localSheetId="10">'[8]Xuly Data'!#REF!</definedName>
    <definedName name="MNTN" localSheetId="46">'[8]Xuly Data'!#REF!</definedName>
    <definedName name="MNTN" localSheetId="15">'[8]Xuly Data'!#REF!</definedName>
    <definedName name="MNTN" localSheetId="18">'[8]Xuly Data'!#REF!</definedName>
    <definedName name="MNTN" localSheetId="11">'[8]Xuly Data'!#REF!</definedName>
    <definedName name="MNTN" localSheetId="5">'[8]Xuly Data'!#REF!</definedName>
    <definedName name="MNTN" localSheetId="6">'[8]Xuly Data'!#REF!</definedName>
    <definedName name="MNTN">'[8]Xuly Data'!#REF!</definedName>
    <definedName name="MNTT" localSheetId="10">'[8]Xuly Data'!#REF!</definedName>
    <definedName name="MNTT" localSheetId="46">'[8]Xuly Data'!#REF!</definedName>
    <definedName name="MNTT" localSheetId="15">'[8]Xuly Data'!#REF!</definedName>
    <definedName name="MNTT" localSheetId="18">'[8]Xuly Data'!#REF!</definedName>
    <definedName name="MNTT" localSheetId="11">'[8]Xuly Data'!#REF!</definedName>
    <definedName name="MNTT" localSheetId="5">'[8]Xuly Data'!#REF!</definedName>
    <definedName name="MNTT" localSheetId="6">'[8]Xuly Data'!#REF!</definedName>
    <definedName name="MNTT">'[8]Xuly Data'!#REF!</definedName>
    <definedName name="Nc" localSheetId="10">'[15]Lç khoan LK1'!#REF!</definedName>
    <definedName name="Nc" localSheetId="46">'[15]Lç khoan LK1'!#REF!</definedName>
    <definedName name="Nc" localSheetId="15">'[15]Lç khoan LK1'!#REF!</definedName>
    <definedName name="Nc" localSheetId="18">'[15]Lç khoan LK1'!#REF!</definedName>
    <definedName name="Nc" localSheetId="11">'[15]Lç khoan LK1'!#REF!</definedName>
    <definedName name="Nc" localSheetId="5">'[15]Lç khoan LK1'!#REF!</definedName>
    <definedName name="Nc" localSheetId="6">'[15]Lç khoan LK1'!#REF!</definedName>
    <definedName name="Nc">'[15]Lç khoan LK1'!#REF!</definedName>
    <definedName name="nd">[7]gVL!$Q$30</definedName>
    <definedName name="NET">#REF!</definedName>
    <definedName name="NET_1">#REF!</definedName>
    <definedName name="NET_ANA">#REF!</definedName>
    <definedName name="NET_ANA_1">#REF!</definedName>
    <definedName name="NET_ANA_2">#REF!</definedName>
    <definedName name="NH" localSheetId="10">#REF!</definedName>
    <definedName name="NH" localSheetId="37">#REF!</definedName>
    <definedName name="NH" localSheetId="38">#REF!</definedName>
    <definedName name="NH" localSheetId="12">#REF!</definedName>
    <definedName name="NH" localSheetId="46">#REF!</definedName>
    <definedName name="NH" localSheetId="13">#REF!</definedName>
    <definedName name="NH" localSheetId="4">#REF!</definedName>
    <definedName name="NH" localSheetId="1">#REF!</definedName>
    <definedName name="NH" localSheetId="14">#REF!</definedName>
    <definedName name="NH" localSheetId="15">#REF!</definedName>
    <definedName name="NH" localSheetId="16">#REF!</definedName>
    <definedName name="NH" localSheetId="17">#REF!</definedName>
    <definedName name="NH" localSheetId="23">#REF!</definedName>
    <definedName name="NH" localSheetId="24">#REF!</definedName>
    <definedName name="NH" localSheetId="11">#REF!</definedName>
    <definedName name="NH">#REF!</definedName>
    <definedName name="NHot" localSheetId="10">#REF!</definedName>
    <definedName name="NHot" localSheetId="37">#REF!</definedName>
    <definedName name="NHot" localSheetId="38">#REF!</definedName>
    <definedName name="NHot" localSheetId="12">#REF!</definedName>
    <definedName name="NHot" localSheetId="46">#REF!</definedName>
    <definedName name="NHot" localSheetId="13">#REF!</definedName>
    <definedName name="NHot" localSheetId="4">#REF!</definedName>
    <definedName name="NHot" localSheetId="1">#REF!</definedName>
    <definedName name="NHot" localSheetId="14">#REF!</definedName>
    <definedName name="NHot" localSheetId="15">#REF!</definedName>
    <definedName name="NHot" localSheetId="16">#REF!</definedName>
    <definedName name="NHot" localSheetId="17">#REF!</definedName>
    <definedName name="NHot" localSheetId="23">#REF!</definedName>
    <definedName name="NHot" localSheetId="24">#REF!</definedName>
    <definedName name="NHot" localSheetId="11">#REF!</definedName>
    <definedName name="NHot">#REF!</definedName>
    <definedName name="ninh" localSheetId="34" hidden="1">{"'Sheet1'!$L$16"}</definedName>
    <definedName name="ninh" localSheetId="35" hidden="1">{"'Sheet1'!$L$16"}</definedName>
    <definedName name="ninh" localSheetId="36" hidden="1">{"'Sheet1'!$L$16"}</definedName>
    <definedName name="ninh" localSheetId="37" hidden="1">{"'Sheet1'!$L$16"}</definedName>
    <definedName name="ninh" localSheetId="38" hidden="1">{"'Sheet1'!$L$16"}</definedName>
    <definedName name="ninh" localSheetId="39" hidden="1">{"'Sheet1'!$L$16"}</definedName>
    <definedName name="ninh" localSheetId="40" hidden="1">{"'Sheet1'!$L$16"}</definedName>
    <definedName name="ninh" localSheetId="41" hidden="1">{"'Sheet1'!$L$16"}</definedName>
    <definedName name="ninh" localSheetId="42" hidden="1">{"'Sheet1'!$L$16"}</definedName>
    <definedName name="ninh" localSheetId="43" hidden="1">{"'Sheet1'!$L$16"}</definedName>
    <definedName name="ninh" localSheetId="44" hidden="1">{"'Sheet1'!$L$16"}</definedName>
    <definedName name="ninh" localSheetId="46" hidden="1">{"'Sheet1'!$L$16"}</definedName>
    <definedName name="ninh" localSheetId="15" hidden="1">{"'Sheet1'!$L$16"}</definedName>
    <definedName name="ninh" localSheetId="17" hidden="1">{"'Sheet1'!$L$16"}</definedName>
    <definedName name="ninh" localSheetId="33" hidden="1">{"'Sheet1'!$L$16"}</definedName>
    <definedName name="ninh" localSheetId="5" hidden="1">{"'Sheet1'!$L$16"}</definedName>
    <definedName name="ninh" localSheetId="6" hidden="1">{"'Sheet1'!$L$16"}</definedName>
    <definedName name="ninh" hidden="1">{"'Sheet1'!$L$16"}</definedName>
    <definedName name="ninhnnn" localSheetId="15" hidden="1">{"'Sheet1'!$L$16"}</definedName>
    <definedName name="ninhnnn" localSheetId="17" hidden="1">{"'Sheet1'!$L$16"}</definedName>
    <definedName name="ninhnnn" localSheetId="6" hidden="1">{"'Sheet1'!$L$16"}</definedName>
    <definedName name="ninhnnn" hidden="1">{"'Sheet1'!$L$16"}</definedName>
    <definedName name="No" localSheetId="10">#REF!</definedName>
    <definedName name="No" localSheetId="37">#REF!</definedName>
    <definedName name="No" localSheetId="38">#REF!</definedName>
    <definedName name="No" localSheetId="12">#REF!</definedName>
    <definedName name="No" localSheetId="46">#REF!</definedName>
    <definedName name="No" localSheetId="13">#REF!</definedName>
    <definedName name="No" localSheetId="4">#REF!</definedName>
    <definedName name="No" localSheetId="1">#REF!</definedName>
    <definedName name="No" localSheetId="14">#REF!</definedName>
    <definedName name="No" localSheetId="15">#REF!</definedName>
    <definedName name="No" localSheetId="16">#REF!</definedName>
    <definedName name="No" localSheetId="17">#REF!</definedName>
    <definedName name="No" localSheetId="23">#REF!</definedName>
    <definedName name="No" localSheetId="24">#REF!</definedName>
    <definedName name="No" localSheetId="11">#REF!</definedName>
    <definedName name="No">#REF!</definedName>
    <definedName name="nuoc">[17]gvl!$N$38</definedName>
    <definedName name="ong" localSheetId="10">[25]Sheet1!#REF!</definedName>
    <definedName name="ong" localSheetId="46">[25]Sheet1!#REF!</definedName>
    <definedName name="ong" localSheetId="15">[25]Sheet1!#REF!</definedName>
    <definedName name="ong" localSheetId="18">[25]Sheet1!#REF!</definedName>
    <definedName name="ong" localSheetId="11">[25]Sheet1!#REF!</definedName>
    <definedName name="ong" localSheetId="5">[25]Sheet1!#REF!</definedName>
    <definedName name="ong" localSheetId="6">[25]Sheet1!#REF!</definedName>
    <definedName name="ong">[25]Sheet1!#REF!</definedName>
    <definedName name="OTHER_PANEL" localSheetId="10">'[23]NEW-PANEL'!#REF!</definedName>
    <definedName name="OTHER_PANEL" localSheetId="46">'[23]NEW-PANEL'!#REF!</definedName>
    <definedName name="OTHER_PANEL" localSheetId="15">'[23]NEW-PANEL'!#REF!</definedName>
    <definedName name="OTHER_PANEL" localSheetId="18">'[23]NEW-PANEL'!#REF!</definedName>
    <definedName name="OTHER_PANEL" localSheetId="11">'[23]NEW-PANEL'!#REF!</definedName>
    <definedName name="OTHER_PANEL" localSheetId="5">'[23]NEW-PANEL'!#REF!</definedName>
    <definedName name="OTHER_PANEL" localSheetId="6">'[23]NEW-PANEL'!#REF!</definedName>
    <definedName name="OTHER_PANEL">'[23]NEW-PANEL'!#REF!</definedName>
    <definedName name="P" localSheetId="10">'[1]PNT-QUOT-#3'!#REF!</definedName>
    <definedName name="P" localSheetId="37">'[1]PNT-QUOT-#3'!#REF!</definedName>
    <definedName name="P" localSheetId="38">'[1]PNT-QUOT-#3'!#REF!</definedName>
    <definedName name="P" localSheetId="12">'[1]PNT-QUOT-#3'!#REF!</definedName>
    <definedName name="P" localSheetId="46">'[1]PNT-QUOT-#3'!#REF!</definedName>
    <definedName name="P" localSheetId="13">'[1]PNT-QUOT-#3'!#REF!</definedName>
    <definedName name="P" localSheetId="4">'[1]PNT-QUOT-#3'!#REF!</definedName>
    <definedName name="P" localSheetId="1">'[2]PNT-QUOT-#3'!#REF!</definedName>
    <definedName name="P" localSheetId="14">'[1]PNT-QUOT-#3'!#REF!</definedName>
    <definedName name="P" localSheetId="15">'[1]PNT-QUOT-#3'!#REF!</definedName>
    <definedName name="P" localSheetId="16">'[1]PNT-QUOT-#3'!#REF!</definedName>
    <definedName name="P" localSheetId="17">'[1]PNT-QUOT-#3'!#REF!</definedName>
    <definedName name="P" localSheetId="18">#N/A</definedName>
    <definedName name="P" localSheetId="23">'[1]PNT-QUOT-#3'!#REF!</definedName>
    <definedName name="P" localSheetId="24">'[1]PNT-QUOT-#3'!#REF!</definedName>
    <definedName name="P" localSheetId="11">'[1]PNT-QUOT-#3'!#REF!</definedName>
    <definedName name="P" localSheetId="5">#N/A</definedName>
    <definedName name="P" localSheetId="6">#N/A</definedName>
    <definedName name="P">#N/A</definedName>
    <definedName name="PA">#REF!</definedName>
    <definedName name="PEJM" localSheetId="10">'[1]COAT&amp;WRAP-QIOT-#3'!#REF!</definedName>
    <definedName name="PEJM" localSheetId="37">'[1]COAT&amp;WRAP-QIOT-#3'!#REF!</definedName>
    <definedName name="PEJM" localSheetId="38">'[1]COAT&amp;WRAP-QIOT-#3'!#REF!</definedName>
    <definedName name="PEJM" localSheetId="12">'[1]COAT&amp;WRAP-QIOT-#3'!#REF!</definedName>
    <definedName name="PEJM" localSheetId="46">'[1]COAT&amp;WRAP-QIOT-#3'!#REF!</definedName>
    <definedName name="PEJM" localSheetId="13">'[1]COAT&amp;WRAP-QIOT-#3'!#REF!</definedName>
    <definedName name="PEJM" localSheetId="4">'[1]COAT&amp;WRAP-QIOT-#3'!#REF!</definedName>
    <definedName name="PEJM" localSheetId="1">'[2]COAT&amp;WRAP-QIOT-#3'!#REF!</definedName>
    <definedName name="PEJM" localSheetId="14">'[1]COAT&amp;WRAP-QIOT-#3'!#REF!</definedName>
    <definedName name="PEJM" localSheetId="15">'[1]COAT&amp;WRAP-QIOT-#3'!#REF!</definedName>
    <definedName name="PEJM" localSheetId="16">'[1]COAT&amp;WRAP-QIOT-#3'!#REF!</definedName>
    <definedName name="PEJM" localSheetId="17">'[1]COAT&amp;WRAP-QIOT-#3'!#REF!</definedName>
    <definedName name="PEJM" localSheetId="18">#N/A</definedName>
    <definedName name="PEJM" localSheetId="23">'[1]COAT&amp;WRAP-QIOT-#3'!#REF!</definedName>
    <definedName name="PEJM" localSheetId="24">'[1]COAT&amp;WRAP-QIOT-#3'!#REF!</definedName>
    <definedName name="PEJM" localSheetId="11">'[1]COAT&amp;WRAP-QIOT-#3'!#REF!</definedName>
    <definedName name="PEJM" localSheetId="5">#N/A</definedName>
    <definedName name="PEJM" localSheetId="6">#N/A</definedName>
    <definedName name="PEJM">#N/A</definedName>
    <definedName name="PF" localSheetId="10">'[1]PNT-QUOT-#3'!#REF!</definedName>
    <definedName name="PF" localSheetId="37">'[1]PNT-QUOT-#3'!#REF!</definedName>
    <definedName name="PF" localSheetId="38">'[1]PNT-QUOT-#3'!#REF!</definedName>
    <definedName name="PF" localSheetId="12">'[1]PNT-QUOT-#3'!#REF!</definedName>
    <definedName name="PF" localSheetId="46">'[1]PNT-QUOT-#3'!#REF!</definedName>
    <definedName name="PF" localSheetId="13">'[1]PNT-QUOT-#3'!#REF!</definedName>
    <definedName name="PF" localSheetId="4">'[1]PNT-QUOT-#3'!#REF!</definedName>
    <definedName name="PF" localSheetId="1">'[2]PNT-QUOT-#3'!#REF!</definedName>
    <definedName name="PF" localSheetId="14">'[1]PNT-QUOT-#3'!#REF!</definedName>
    <definedName name="PF" localSheetId="15">'[1]PNT-QUOT-#3'!#REF!</definedName>
    <definedName name="PF" localSheetId="16">'[1]PNT-QUOT-#3'!#REF!</definedName>
    <definedName name="PF" localSheetId="17">'[1]PNT-QUOT-#3'!#REF!</definedName>
    <definedName name="PF" localSheetId="18">#N/A</definedName>
    <definedName name="PF" localSheetId="23">'[1]PNT-QUOT-#3'!#REF!</definedName>
    <definedName name="PF" localSheetId="24">'[1]PNT-QUOT-#3'!#REF!</definedName>
    <definedName name="PF" localSheetId="11">'[1]PNT-QUOT-#3'!#REF!</definedName>
    <definedName name="PF" localSheetId="5">#N/A</definedName>
    <definedName name="PF" localSheetId="6">#N/A</definedName>
    <definedName name="PF">#N/A</definedName>
    <definedName name="PL_???___P.B.___REST_P.B._????" localSheetId="10">'[23]NEW-PANEL'!#REF!</definedName>
    <definedName name="PL_???___P.B.___REST_P.B._????" localSheetId="46">'[23]NEW-PANEL'!#REF!</definedName>
    <definedName name="PL_???___P.B.___REST_P.B._????" localSheetId="15">'[23]NEW-PANEL'!#REF!</definedName>
    <definedName name="PL_???___P.B.___REST_P.B._????" localSheetId="18">'[23]NEW-PANEL'!#REF!</definedName>
    <definedName name="PL_???___P.B.___REST_P.B._????" localSheetId="11">'[23]NEW-PANEL'!#REF!</definedName>
    <definedName name="PL_???___P.B.___REST_P.B._????" localSheetId="5">'[23]NEW-PANEL'!#REF!</definedName>
    <definedName name="PL_???___P.B.___REST_P.B._????" localSheetId="6">'[23]NEW-PANEL'!#REF!</definedName>
    <definedName name="PL_???___P.B.___REST_P.B._????">'[23]NEW-PANEL'!#REF!</definedName>
    <definedName name="PL_指示燈___P.B.___REST_P.B._壓扣開關" localSheetId="10">'[23]NEW-PANEL'!#REF!</definedName>
    <definedName name="PL_指示燈___P.B.___REST_P.B._壓扣開關" localSheetId="46">'[23]NEW-PANEL'!#REF!</definedName>
    <definedName name="PL_指示燈___P.B.___REST_P.B._壓扣開關" localSheetId="15">'[23]NEW-PANEL'!#REF!</definedName>
    <definedName name="PL_指示燈___P.B.___REST_P.B._壓扣開關" localSheetId="18">'[23]NEW-PANEL'!#REF!</definedName>
    <definedName name="PL_指示燈___P.B.___REST_P.B._壓扣開關" localSheetId="11">'[23]NEW-PANEL'!#REF!</definedName>
    <definedName name="PL_指示燈___P.B.___REST_P.B._壓扣開關" localSheetId="5">'[23]NEW-PANEL'!#REF!</definedName>
    <definedName name="PL_指示燈___P.B.___REST_P.B._壓扣開關" localSheetId="6">'[23]NEW-PANEL'!#REF!</definedName>
    <definedName name="PL_指示燈___P.B.___REST_P.B._壓扣開關">'[23]NEW-PANEL'!#REF!</definedName>
    <definedName name="PM">[26]IBASE!$AH$16:$AV$110</definedName>
    <definedName name="po" localSheetId="18">'[1]PNT-QUOT-#3'!#REF!</definedName>
    <definedName name="po">'[1]PNT-QUOT-#3'!#REF!</definedName>
    <definedName name="PRICE" localSheetId="10">#REF!</definedName>
    <definedName name="PRICE" localSheetId="37">#REF!</definedName>
    <definedName name="PRICE" localSheetId="38">#REF!</definedName>
    <definedName name="PRICE" localSheetId="12">#REF!</definedName>
    <definedName name="PRICE" localSheetId="46">#REF!</definedName>
    <definedName name="PRICE" localSheetId="13">#REF!</definedName>
    <definedName name="PRICE" localSheetId="4">#REF!</definedName>
    <definedName name="PRICE" localSheetId="1">#REF!</definedName>
    <definedName name="PRICE" localSheetId="14">#REF!</definedName>
    <definedName name="PRICE" localSheetId="15">#REF!</definedName>
    <definedName name="PRICE" localSheetId="16">#REF!</definedName>
    <definedName name="PRICE" localSheetId="17">#REF!</definedName>
    <definedName name="PRICE" localSheetId="23">#REF!</definedName>
    <definedName name="PRICE" localSheetId="24">#REF!</definedName>
    <definedName name="PRICE" localSheetId="11">#REF!</definedName>
    <definedName name="PRICE">#REF!</definedName>
    <definedName name="PRICE1" localSheetId="10">#REF!</definedName>
    <definedName name="PRICE1" localSheetId="37">#REF!</definedName>
    <definedName name="PRICE1" localSheetId="38">#REF!</definedName>
    <definedName name="PRICE1" localSheetId="12">#REF!</definedName>
    <definedName name="PRICE1" localSheetId="46">#REF!</definedName>
    <definedName name="PRICE1" localSheetId="13">#REF!</definedName>
    <definedName name="PRICE1" localSheetId="4">#REF!</definedName>
    <definedName name="PRICE1" localSheetId="1">#REF!</definedName>
    <definedName name="PRICE1" localSheetId="14">#REF!</definedName>
    <definedName name="PRICE1" localSheetId="15">#REF!</definedName>
    <definedName name="PRICE1" localSheetId="16">#REF!</definedName>
    <definedName name="PRICE1" localSheetId="17">#REF!</definedName>
    <definedName name="PRICE1" localSheetId="23">#REF!</definedName>
    <definedName name="PRICE1" localSheetId="24">#REF!</definedName>
    <definedName name="PRICE1" localSheetId="11">#REF!</definedName>
    <definedName name="PRICE1">#REF!</definedName>
    <definedName name="_xlnm.Print_Area" localSheetId="21">'10.Trường học'!$A$1:$F$20</definedName>
    <definedName name="_xlnm.Print_Area" localSheetId="22">'11.TDTT'!$A$1:$F$17</definedName>
    <definedName name="_xlnm.Print_Area" localSheetId="25">'14.Chiếu sáng'!$A$1:$F$17</definedName>
    <definedName name="_xlnm.Print_Area" localSheetId="26">'15.Cấp nc'!$A$1:$F$29</definedName>
    <definedName name="_xlnm.Print_Area" localSheetId="27">'16.Nc sạch'!$A$1:$F$12</definedName>
    <definedName name="_xlnm.Print_Area" localSheetId="28">'17.Điện'!$A$1:$G$21</definedName>
    <definedName name="_xlnm.Print_Area" localSheetId="29">'18.Thoát nc'!$A$1:$G$20</definedName>
    <definedName name="_xlnm.Print_Area" localSheetId="30">'19.Nc thải'!$A$1:$F$13</definedName>
    <definedName name="_xlnm.Print_Area" localSheetId="31">'20.CRT'!$A$1:$E$14</definedName>
    <definedName name="_xlnm.Print_Area" localSheetId="32">'21,CX'!$A$1:$F$18</definedName>
    <definedName name="_xlnm.Print_Area" localSheetId="19">'8.SDĐ'!$A$1:$E$27</definedName>
    <definedName name="_xlnm.Print_Area" localSheetId="20">'9.Y tế'!$A$1:$H$19</definedName>
    <definedName name="_xlnm.Print_Area" localSheetId="10">'B1. KTXH '!$A$1:$F$18</definedName>
    <definedName name="_xlnm.Print_Area" localSheetId="34">'B10. Ytế '!$A$1:$H$15</definedName>
    <definedName name="_xlnm.Print_Area" localSheetId="35">'B11.Truonghoc '!$A$1:$G$15</definedName>
    <definedName name="_xlnm.Print_Area" localSheetId="2">'B12 CTCC cap khu o'!$A$1:$F$37</definedName>
    <definedName name="_xlnm.Print_Area" localSheetId="36">'B12. TDTT'!$A$1:$F$14</definedName>
    <definedName name="_xlnm.Print_Area" localSheetId="37">'B13. DVTM '!$A$1:$M$86</definedName>
    <definedName name="_xlnm.Print_Area" localSheetId="38">'B14. Giaothong '!$A$1:$I$18</definedName>
    <definedName name="_xlnm.Print_Area" localSheetId="39">'B15.Chieusang'!$A$1:$F$15</definedName>
    <definedName name="_xlnm.Print_Area" localSheetId="3">'B16 Danh muc truong hoc'!$A$1:$I$38</definedName>
    <definedName name="_xlnm.Print_Area" localSheetId="40">'B16. Capnuoc '!$A$1:$F$21</definedName>
    <definedName name="_xlnm.Print_Area" localSheetId="41">'B17. Nuocsach'!$A$1:$F$9</definedName>
    <definedName name="_xlnm.Print_Area" localSheetId="42">'B18. Điện SN'!$A$1:$G$18</definedName>
    <definedName name="_xlnm.Print_Area" localSheetId="43">'B19. Thoatnuoc '!$A$1:$G$17</definedName>
    <definedName name="_xlnm.Print_Area" localSheetId="12">'B2. TH DT&amp;DS'!$A$1:$G$18</definedName>
    <definedName name="_xlnm.Print_Area" localSheetId="44">'B20. CRT'!$A$1:$E$12</definedName>
    <definedName name="_xlnm.Print_Area" localSheetId="45">'B21. Vienthong '!$A$1:$I$18</definedName>
    <definedName name="_xlnm.Print_Area" localSheetId="46">'B22. DAĐTXD '!$A$1:$I$119</definedName>
    <definedName name="_xlnm.Print_Area" localSheetId="13">'B3. TP Danso'!$A$1:$D$28</definedName>
    <definedName name="_xlnm.Print_Area" localSheetId="4">'B35 Khach du lich'!$A$1:$H$39</definedName>
    <definedName name="_xlnm.Print_Area" localSheetId="1">'B36 Danh sach co so luu tru'!$A$1:$F$44</definedName>
    <definedName name="_xlnm.Print_Area" localSheetId="14">'B4. TPLaodong'!$A$1:$D$15</definedName>
    <definedName name="_xlnm.Print_Area" localSheetId="15">'B5. Thu-Chi '!$A$1:$F$60</definedName>
    <definedName name="_xlnm.Print_Area" localSheetId="16">'B6. Hongheo '!$A$1:$J$12</definedName>
    <definedName name="_xlnm.Print_Area" localSheetId="17">'B7. Tamtru '!$A$1:$E$22</definedName>
    <definedName name="_xlnm.Print_Area" localSheetId="18">'B8. Bienche '!$A$1:$K$29</definedName>
    <definedName name="_xlnm.Print_Area" localSheetId="33">'B9. SDĐất '!$A$1:$E$38</definedName>
    <definedName name="_xlnm.Print_Area" localSheetId="9">Bìa!$A$1:$I$30</definedName>
    <definedName name="_xlnm.Print_Area" localSheetId="23">'BIEU 12- Cong trinh DVTM'!$A$1:$L$190</definedName>
    <definedName name="_xlnm.Print_Area" localSheetId="24">'BIEU 13 - Giao thong'!$A$1:$I$21</definedName>
    <definedName name="_xlnm.Print_Area" localSheetId="11">'BIEU 2 - chỈ tiêu  '!$A$1:$H$29</definedName>
    <definedName name="_xlnm.Print_Area" localSheetId="5">'SU NGOI '!$A$2:$G$26</definedName>
    <definedName name="_xlnm.Print_Area" localSheetId="6">'TRUNG MINH'!$A$2:$G$26</definedName>
    <definedName name="_xlnm.Print_Area">#REF!</definedName>
    <definedName name="PRINT_AREA_MI" localSheetId="10">#REF!</definedName>
    <definedName name="PRINT_AREA_MI" localSheetId="46">#REF!</definedName>
    <definedName name="PRINT_AREA_MI" localSheetId="15">#REF!</definedName>
    <definedName name="PRINT_AREA_MI" localSheetId="18">#REF!</definedName>
    <definedName name="PRINT_AREA_MI" localSheetId="11">#REF!</definedName>
    <definedName name="PRINT_AREA_MI" localSheetId="5">#REF!</definedName>
    <definedName name="PRINT_AREA_MI" localSheetId="6">#REF!</definedName>
    <definedName name="PRINT_AREA_MI">#REF!</definedName>
    <definedName name="_xlnm.Print_Titles" localSheetId="2">'B12 CTCC cap khu o'!$9:$9</definedName>
    <definedName name="_xlnm.Print_Titles" localSheetId="3">'B16 Danh muc truong hoc'!$9:$9</definedName>
    <definedName name="_xlnm.Print_Titles" localSheetId="46">'B22. DAĐTXD '!$7:$8</definedName>
    <definedName name="_xlnm.Print_Titles" localSheetId="4">'B35 Khach du lich'!$9:$9</definedName>
    <definedName name="_xlnm.Print_Titles" localSheetId="1">'B36 Danh sach co so luu tru'!$9:$9</definedName>
    <definedName name="_xlnm.Print_Titles">#N/A</definedName>
    <definedName name="PRINT_TITLES_MI">#REF!</definedName>
    <definedName name="PRINTA">#REF!</definedName>
    <definedName name="PRINTB">#REF!</definedName>
    <definedName name="PRINTC">#REF!</definedName>
    <definedName name="PROPOSAL" localSheetId="10">#REF!</definedName>
    <definedName name="PROPOSAL" localSheetId="37">#REF!</definedName>
    <definedName name="PROPOSAL" localSheetId="38">#REF!</definedName>
    <definedName name="PROPOSAL" localSheetId="12">#REF!</definedName>
    <definedName name="PROPOSAL" localSheetId="46">#REF!</definedName>
    <definedName name="PROPOSAL" localSheetId="13">#REF!</definedName>
    <definedName name="PROPOSAL" localSheetId="4">#REF!</definedName>
    <definedName name="PROPOSAL" localSheetId="1">#REF!</definedName>
    <definedName name="PROPOSAL" localSheetId="14">#REF!</definedName>
    <definedName name="PROPOSAL" localSheetId="15">#REF!</definedName>
    <definedName name="PROPOSAL" localSheetId="16">#REF!</definedName>
    <definedName name="PROPOSAL" localSheetId="17">#REF!</definedName>
    <definedName name="PROPOSAL" localSheetId="23">#REF!</definedName>
    <definedName name="PROPOSAL" localSheetId="24">#REF!</definedName>
    <definedName name="PROPOSAL" localSheetId="11">#REF!</definedName>
    <definedName name="PROPOSAL">#REF!</definedName>
    <definedName name="ptdg" localSheetId="10">#REF!</definedName>
    <definedName name="ptdg" localSheetId="37">#REF!</definedName>
    <definedName name="ptdg" localSheetId="38">#REF!</definedName>
    <definedName name="ptdg" localSheetId="12">#REF!</definedName>
    <definedName name="ptdg" localSheetId="46">#REF!</definedName>
    <definedName name="ptdg" localSheetId="13">#REF!</definedName>
    <definedName name="ptdg" localSheetId="4">#REF!</definedName>
    <definedName name="ptdg" localSheetId="1">#REF!</definedName>
    <definedName name="ptdg" localSheetId="14">#REF!</definedName>
    <definedName name="ptdg" localSheetId="15">#REF!</definedName>
    <definedName name="ptdg" localSheetId="16">#REF!</definedName>
    <definedName name="ptdg" localSheetId="17">#REF!</definedName>
    <definedName name="ptdg" localSheetId="23">#REF!</definedName>
    <definedName name="ptdg" localSheetId="24">#REF!</definedName>
    <definedName name="ptdg" localSheetId="11">#REF!</definedName>
    <definedName name="ptdg">#REF!</definedName>
    <definedName name="ptdg_cong" localSheetId="10">#REF!</definedName>
    <definedName name="ptdg_cong" localSheetId="37">#REF!</definedName>
    <definedName name="ptdg_cong" localSheetId="38">#REF!</definedName>
    <definedName name="ptdg_cong" localSheetId="12">#REF!</definedName>
    <definedName name="ptdg_cong" localSheetId="46">#REF!</definedName>
    <definedName name="ptdg_cong" localSheetId="13">#REF!</definedName>
    <definedName name="ptdg_cong" localSheetId="4">#REF!</definedName>
    <definedName name="ptdg_cong" localSheetId="1">#REF!</definedName>
    <definedName name="ptdg_cong" localSheetId="14">#REF!</definedName>
    <definedName name="ptdg_cong" localSheetId="15">#REF!</definedName>
    <definedName name="ptdg_cong" localSheetId="16">#REF!</definedName>
    <definedName name="ptdg_cong" localSheetId="17">#REF!</definedName>
    <definedName name="ptdg_cong" localSheetId="23">#REF!</definedName>
    <definedName name="ptdg_cong" localSheetId="24">#REF!</definedName>
    <definedName name="ptdg_cong" localSheetId="11">#REF!</definedName>
    <definedName name="ptdg_cong">#REF!</definedName>
    <definedName name="ptdg_duong" localSheetId="10">#REF!</definedName>
    <definedName name="ptdg_duong" localSheetId="37">#REF!</definedName>
    <definedName name="ptdg_duong" localSheetId="38">#REF!</definedName>
    <definedName name="ptdg_duong" localSheetId="12">#REF!</definedName>
    <definedName name="ptdg_duong" localSheetId="46">#REF!</definedName>
    <definedName name="ptdg_duong" localSheetId="13">#REF!</definedName>
    <definedName name="ptdg_duong" localSheetId="4">#REF!</definedName>
    <definedName name="ptdg_duong" localSheetId="1">#REF!</definedName>
    <definedName name="ptdg_duong" localSheetId="14">#REF!</definedName>
    <definedName name="ptdg_duong" localSheetId="15">#REF!</definedName>
    <definedName name="ptdg_duong" localSheetId="16">#REF!</definedName>
    <definedName name="ptdg_duong" localSheetId="17">#REF!</definedName>
    <definedName name="ptdg_duong" localSheetId="23">#REF!</definedName>
    <definedName name="ptdg_duong" localSheetId="24">#REF!</definedName>
    <definedName name="ptdg_duong" localSheetId="11">#REF!</definedName>
    <definedName name="ptdg_duong">#REF!</definedName>
    <definedName name="qqq" localSheetId="12" hidden="1">{"'Sheet1'!$L$16"}</definedName>
    <definedName name="qqq" localSheetId="13" hidden="1">{"'Sheet1'!$L$16"}</definedName>
    <definedName name="qqq" localSheetId="14" hidden="1">{"'Sheet1'!$L$16"}</definedName>
    <definedName name="qqq" localSheetId="15" hidden="1">{"'Sheet1'!$L$16"}</definedName>
    <definedName name="qqq" localSheetId="17" hidden="1">{"'Sheet1'!$L$16"}</definedName>
    <definedName name="qqq" localSheetId="11" hidden="1">{"'Sheet1'!$L$16"}</definedName>
    <definedName name="qqq" hidden="1">{"'Sheet1'!$L$16"}</definedName>
    <definedName name="QQQQ" localSheetId="10">'[8]Xuly Data'!#REF!</definedName>
    <definedName name="QQQQ" localSheetId="18">'[8]Xuly Data'!#REF!</definedName>
    <definedName name="QQQQ" localSheetId="11">'[8]Xuly Data'!#REF!</definedName>
    <definedName name="QQQQ">'[8]Xuly Data'!#REF!</definedName>
    <definedName name="RECOUT">#N/A</definedName>
    <definedName name="RFP003A" localSheetId="10">#REF!</definedName>
    <definedName name="RFP003A" localSheetId="37">#REF!</definedName>
    <definedName name="RFP003A" localSheetId="38">#REF!</definedName>
    <definedName name="RFP003A" localSheetId="12">#REF!</definedName>
    <definedName name="RFP003A" localSheetId="46">#REF!</definedName>
    <definedName name="RFP003A" localSheetId="13">#REF!</definedName>
    <definedName name="RFP003A" localSheetId="4">#REF!</definedName>
    <definedName name="RFP003A" localSheetId="1">#REF!</definedName>
    <definedName name="RFP003A" localSheetId="14">#REF!</definedName>
    <definedName name="RFP003A" localSheetId="15">#REF!</definedName>
    <definedName name="RFP003A" localSheetId="16">#REF!</definedName>
    <definedName name="RFP003A" localSheetId="17">#REF!</definedName>
    <definedName name="RFP003A" localSheetId="23">#REF!</definedName>
    <definedName name="RFP003A" localSheetId="24">#REF!</definedName>
    <definedName name="RFP003A" localSheetId="11">#REF!</definedName>
    <definedName name="RFP003A">#REF!</definedName>
    <definedName name="RFP003B" localSheetId="10">#REF!</definedName>
    <definedName name="RFP003B" localSheetId="37">#REF!</definedName>
    <definedName name="RFP003B" localSheetId="38">#REF!</definedName>
    <definedName name="RFP003B" localSheetId="12">#REF!</definedName>
    <definedName name="RFP003B" localSheetId="46">#REF!</definedName>
    <definedName name="RFP003B" localSheetId="13">#REF!</definedName>
    <definedName name="RFP003B" localSheetId="4">#REF!</definedName>
    <definedName name="RFP003B" localSheetId="1">#REF!</definedName>
    <definedName name="RFP003B" localSheetId="14">#REF!</definedName>
    <definedName name="RFP003B" localSheetId="15">#REF!</definedName>
    <definedName name="RFP003B" localSheetId="16">#REF!</definedName>
    <definedName name="RFP003B" localSheetId="17">#REF!</definedName>
    <definedName name="RFP003B" localSheetId="23">#REF!</definedName>
    <definedName name="RFP003B" localSheetId="24">#REF!</definedName>
    <definedName name="RFP003B" localSheetId="11">#REF!</definedName>
    <definedName name="RFP003B">#REF!</definedName>
    <definedName name="RFP003C" localSheetId="10">#REF!</definedName>
    <definedName name="RFP003C" localSheetId="37">#REF!</definedName>
    <definedName name="RFP003C" localSheetId="38">#REF!</definedName>
    <definedName name="RFP003C" localSheetId="12">#REF!</definedName>
    <definedName name="RFP003C" localSheetId="46">#REF!</definedName>
    <definedName name="RFP003C" localSheetId="13">#REF!</definedName>
    <definedName name="RFP003C" localSheetId="4">#REF!</definedName>
    <definedName name="RFP003C" localSheetId="1">#REF!</definedName>
    <definedName name="RFP003C" localSheetId="14">#REF!</definedName>
    <definedName name="RFP003C" localSheetId="15">#REF!</definedName>
    <definedName name="RFP003C" localSheetId="16">#REF!</definedName>
    <definedName name="RFP003C" localSheetId="17">#REF!</definedName>
    <definedName name="RFP003C" localSheetId="23">#REF!</definedName>
    <definedName name="RFP003C" localSheetId="24">#REF!</definedName>
    <definedName name="RFP003C" localSheetId="11">#REF!</definedName>
    <definedName name="RFP003C">#REF!</definedName>
    <definedName name="RFP003D" localSheetId="10">#REF!</definedName>
    <definedName name="RFP003D" localSheetId="37">#REF!</definedName>
    <definedName name="RFP003D" localSheetId="38">#REF!</definedName>
    <definedName name="RFP003D" localSheetId="12">#REF!</definedName>
    <definedName name="RFP003D" localSheetId="46">#REF!</definedName>
    <definedName name="RFP003D" localSheetId="13">#REF!</definedName>
    <definedName name="RFP003D" localSheetId="4">#REF!</definedName>
    <definedName name="RFP003D" localSheetId="1">#REF!</definedName>
    <definedName name="RFP003D" localSheetId="14">#REF!</definedName>
    <definedName name="RFP003D" localSheetId="15">#REF!</definedName>
    <definedName name="RFP003D" localSheetId="16">#REF!</definedName>
    <definedName name="RFP003D" localSheetId="17">#REF!</definedName>
    <definedName name="RFP003D" localSheetId="23">#REF!</definedName>
    <definedName name="RFP003D" localSheetId="24">#REF!</definedName>
    <definedName name="RFP003D" localSheetId="11">#REF!</definedName>
    <definedName name="RFP003D">#REF!</definedName>
    <definedName name="RFP003E" localSheetId="10">#REF!</definedName>
    <definedName name="RFP003E" localSheetId="37">#REF!</definedName>
    <definedName name="RFP003E" localSheetId="38">#REF!</definedName>
    <definedName name="RFP003E" localSheetId="12">#REF!</definedName>
    <definedName name="RFP003E" localSheetId="46">#REF!</definedName>
    <definedName name="RFP003E" localSheetId="13">#REF!</definedName>
    <definedName name="RFP003E" localSheetId="4">#REF!</definedName>
    <definedName name="RFP003E" localSheetId="1">#REF!</definedName>
    <definedName name="RFP003E" localSheetId="14">#REF!</definedName>
    <definedName name="RFP003E" localSheetId="15">#REF!</definedName>
    <definedName name="RFP003E" localSheetId="16">#REF!</definedName>
    <definedName name="RFP003E" localSheetId="17">#REF!</definedName>
    <definedName name="RFP003E" localSheetId="23">#REF!</definedName>
    <definedName name="RFP003E" localSheetId="24">#REF!</definedName>
    <definedName name="RFP003E" localSheetId="11">#REF!</definedName>
    <definedName name="RFP003E">#REF!</definedName>
    <definedName name="RFP003F" localSheetId="10">#REF!</definedName>
    <definedName name="RFP003F" localSheetId="37">#REF!</definedName>
    <definedName name="RFP003F" localSheetId="38">#REF!</definedName>
    <definedName name="RFP003F" localSheetId="12">#REF!</definedName>
    <definedName name="RFP003F" localSheetId="46">#REF!</definedName>
    <definedName name="RFP003F" localSheetId="13">#REF!</definedName>
    <definedName name="RFP003F" localSheetId="4">#REF!</definedName>
    <definedName name="RFP003F" localSheetId="1">#REF!</definedName>
    <definedName name="RFP003F" localSheetId="14">#REF!</definedName>
    <definedName name="RFP003F" localSheetId="15">#REF!</definedName>
    <definedName name="RFP003F" localSheetId="16">#REF!</definedName>
    <definedName name="RFP003F" localSheetId="17">#REF!</definedName>
    <definedName name="RFP003F" localSheetId="23">#REF!</definedName>
    <definedName name="RFP003F" localSheetId="24">#REF!</definedName>
    <definedName name="RFP003F" localSheetId="11">#REF!</definedName>
    <definedName name="RFP003F">#REF!</definedName>
    <definedName name="RT" localSheetId="10">'[1]COAT&amp;WRAP-QIOT-#3'!#REF!</definedName>
    <definedName name="RT" localSheetId="37">'[1]COAT&amp;WRAP-QIOT-#3'!#REF!</definedName>
    <definedName name="RT" localSheetId="38">'[1]COAT&amp;WRAP-QIOT-#3'!#REF!</definedName>
    <definedName name="RT" localSheetId="12">'[1]COAT&amp;WRAP-QIOT-#3'!#REF!</definedName>
    <definedName name="RT" localSheetId="46">'[1]COAT&amp;WRAP-QIOT-#3'!#REF!</definedName>
    <definedName name="RT" localSheetId="13">'[1]COAT&amp;WRAP-QIOT-#3'!#REF!</definedName>
    <definedName name="RT" localSheetId="4">'[1]COAT&amp;WRAP-QIOT-#3'!#REF!</definedName>
    <definedName name="RT" localSheetId="1">'[2]COAT&amp;WRAP-QIOT-#3'!#REF!</definedName>
    <definedName name="RT" localSheetId="14">'[1]COAT&amp;WRAP-QIOT-#3'!#REF!</definedName>
    <definedName name="RT" localSheetId="15">'[1]COAT&amp;WRAP-QIOT-#3'!#REF!</definedName>
    <definedName name="RT" localSheetId="16">'[1]COAT&amp;WRAP-QIOT-#3'!#REF!</definedName>
    <definedName name="RT" localSheetId="17">'[1]COAT&amp;WRAP-QIOT-#3'!#REF!</definedName>
    <definedName name="RT" localSheetId="18">#N/A</definedName>
    <definedName name="RT" localSheetId="23">'[1]COAT&amp;WRAP-QIOT-#3'!#REF!</definedName>
    <definedName name="RT" localSheetId="24">'[1]COAT&amp;WRAP-QIOT-#3'!#REF!</definedName>
    <definedName name="RT" localSheetId="11">'[1]COAT&amp;WRAP-QIOT-#3'!#REF!</definedName>
    <definedName name="RT" localSheetId="5">#N/A</definedName>
    <definedName name="RT" localSheetId="6">#N/A</definedName>
    <definedName name="RT">#N/A</definedName>
    <definedName name="s" localSheetId="10">#REF!</definedName>
    <definedName name="s" localSheetId="46">#REF!</definedName>
    <definedName name="s" localSheetId="15">#REF!</definedName>
    <definedName name="s" localSheetId="18">#REF!</definedName>
    <definedName name="s" localSheetId="11">#REF!</definedName>
    <definedName name="s">#REF!</definedName>
    <definedName name="s_0" localSheetId="10">'[15]Lç khoan LK1'!#REF!</definedName>
    <definedName name="s_0" localSheetId="46">'[15]Lç khoan LK1'!#REF!</definedName>
    <definedName name="s_0" localSheetId="15">'[15]Lç khoan LK1'!#REF!</definedName>
    <definedName name="s_0" localSheetId="18">'[15]Lç khoan LK1'!#REF!</definedName>
    <definedName name="s_0" localSheetId="11">'[15]Lç khoan LK1'!#REF!</definedName>
    <definedName name="s_0" localSheetId="5">'[15]Lç khoan LK1'!#REF!</definedName>
    <definedName name="s_0" localSheetId="6">'[15]Lç khoan LK1'!#REF!</definedName>
    <definedName name="s_0">'[15]Lç khoan LK1'!#REF!</definedName>
    <definedName name="s_1" localSheetId="10">'[15]Lç khoan LK1'!#REF!</definedName>
    <definedName name="s_1" localSheetId="46">'[15]Lç khoan LK1'!#REF!</definedName>
    <definedName name="s_1" localSheetId="15">'[15]Lç khoan LK1'!#REF!</definedName>
    <definedName name="s_1" localSheetId="18">'[15]Lç khoan LK1'!#REF!</definedName>
    <definedName name="s_1" localSheetId="11">'[15]Lç khoan LK1'!#REF!</definedName>
    <definedName name="s_1" localSheetId="5">'[15]Lç khoan LK1'!#REF!</definedName>
    <definedName name="s_1" localSheetId="6">'[15]Lç khoan LK1'!#REF!</definedName>
    <definedName name="s_1">'[15]Lç khoan LK1'!#REF!</definedName>
    <definedName name="SB">[26]IBASE!$AH$7:$AL$14</definedName>
    <definedName name="sc">'[15]Lç khoan LK1'!$K$8</definedName>
    <definedName name="SCH" localSheetId="10">#REF!</definedName>
    <definedName name="SCH" localSheetId="37">#REF!</definedName>
    <definedName name="SCH" localSheetId="38">#REF!</definedName>
    <definedName name="SCH" localSheetId="12">#REF!</definedName>
    <definedName name="SCH" localSheetId="46">#REF!</definedName>
    <definedName name="SCH" localSheetId="13">#REF!</definedName>
    <definedName name="SCH" localSheetId="4">#REF!</definedName>
    <definedName name="SCH" localSheetId="1">#REF!</definedName>
    <definedName name="SCH" localSheetId="14">#REF!</definedName>
    <definedName name="SCH" localSheetId="15">#REF!</definedName>
    <definedName name="SCH" localSheetId="16">#REF!</definedName>
    <definedName name="SCH" localSheetId="17">#REF!</definedName>
    <definedName name="SCH" localSheetId="23">#REF!</definedName>
    <definedName name="SCH" localSheetId="24">#REF!</definedName>
    <definedName name="SCH" localSheetId="11">#REF!</definedName>
    <definedName name="SCH">#REF!</definedName>
    <definedName name="Sheet1">#REF!</definedName>
    <definedName name="SIZE" localSheetId="10">#REF!</definedName>
    <definedName name="SIZE" localSheetId="37">#REF!</definedName>
    <definedName name="SIZE" localSheetId="38">#REF!</definedName>
    <definedName name="SIZE" localSheetId="12">#REF!</definedName>
    <definedName name="SIZE" localSheetId="46">#REF!</definedName>
    <definedName name="SIZE" localSheetId="13">#REF!</definedName>
    <definedName name="SIZE" localSheetId="4">#REF!</definedName>
    <definedName name="SIZE" localSheetId="1">#REF!</definedName>
    <definedName name="SIZE" localSheetId="14">#REF!</definedName>
    <definedName name="SIZE" localSheetId="15">#REF!</definedName>
    <definedName name="SIZE" localSheetId="16">#REF!</definedName>
    <definedName name="SIZE" localSheetId="17">#REF!</definedName>
    <definedName name="SIZE" localSheetId="23">#REF!</definedName>
    <definedName name="SIZE" localSheetId="24">#REF!</definedName>
    <definedName name="SIZE" localSheetId="11">#REF!</definedName>
    <definedName name="SIZE">#REF!</definedName>
    <definedName name="skd" localSheetId="10">[27]gVL!#REF!</definedName>
    <definedName name="skd" localSheetId="46">[27]gVL!#REF!</definedName>
    <definedName name="skd" localSheetId="15">[27]gVL!#REF!</definedName>
    <definedName name="skd" localSheetId="18">[27]gVL!#REF!</definedName>
    <definedName name="skd" localSheetId="11">[27]gVL!#REF!</definedName>
    <definedName name="skd" localSheetId="5">[27]gVL!#REF!</definedName>
    <definedName name="skd" localSheetId="6">[27]gVL!#REF!</definedName>
    <definedName name="skd">[27]gVL!#REF!</definedName>
    <definedName name="Solan" localSheetId="10">'[8]Xuly Data'!#REF!</definedName>
    <definedName name="Solan" localSheetId="46">'[8]Xuly Data'!#REF!</definedName>
    <definedName name="Solan" localSheetId="15">'[8]Xuly Data'!#REF!</definedName>
    <definedName name="Solan" localSheetId="18">'[8]Xuly Data'!#REF!</definedName>
    <definedName name="Solan" localSheetId="11">'[8]Xuly Data'!#REF!</definedName>
    <definedName name="Solan" localSheetId="5">'[8]Xuly Data'!#REF!</definedName>
    <definedName name="Solan" localSheetId="6">'[8]Xuly Data'!#REF!</definedName>
    <definedName name="Solan">'[8]Xuly Data'!#REF!</definedName>
    <definedName name="SORT" localSheetId="10">#REF!</definedName>
    <definedName name="SORT" localSheetId="37">#REF!</definedName>
    <definedName name="SORT" localSheetId="38">#REF!</definedName>
    <definedName name="SORT" localSheetId="12">#REF!</definedName>
    <definedName name="SORT" localSheetId="46">#REF!</definedName>
    <definedName name="SORT" localSheetId="13">#REF!</definedName>
    <definedName name="SORT" localSheetId="4">#REF!</definedName>
    <definedName name="SORT" localSheetId="1">#REF!</definedName>
    <definedName name="SORT" localSheetId="14">#REF!</definedName>
    <definedName name="SORT" localSheetId="15">#REF!</definedName>
    <definedName name="SORT" localSheetId="16">#REF!</definedName>
    <definedName name="SORT" localSheetId="17">#REF!</definedName>
    <definedName name="SORT" localSheetId="23">#REF!</definedName>
    <definedName name="SORT" localSheetId="24">#REF!</definedName>
    <definedName name="SORT" localSheetId="11">#REF!</definedName>
    <definedName name="SORT">#REF!</definedName>
    <definedName name="SORT_AREA">'[28]DI-ESTI'!$A$8:$R$489</definedName>
    <definedName name="SP" localSheetId="10">'[1]PNT-QUOT-#3'!#REF!</definedName>
    <definedName name="SP" localSheetId="37">'[1]PNT-QUOT-#3'!#REF!</definedName>
    <definedName name="SP" localSheetId="38">'[1]PNT-QUOT-#3'!#REF!</definedName>
    <definedName name="SP" localSheetId="12">'[1]PNT-QUOT-#3'!#REF!</definedName>
    <definedName name="SP" localSheetId="46">'[1]PNT-QUOT-#3'!#REF!</definedName>
    <definedName name="SP" localSheetId="13">'[1]PNT-QUOT-#3'!#REF!</definedName>
    <definedName name="SP" localSheetId="4">'[1]PNT-QUOT-#3'!#REF!</definedName>
    <definedName name="SP" localSheetId="1">'[2]PNT-QUOT-#3'!#REF!</definedName>
    <definedName name="SP" localSheetId="14">'[1]PNT-QUOT-#3'!#REF!</definedName>
    <definedName name="SP" localSheetId="15">'[1]PNT-QUOT-#3'!#REF!</definedName>
    <definedName name="SP" localSheetId="16">'[1]PNT-QUOT-#3'!#REF!</definedName>
    <definedName name="SP" localSheetId="17">'[1]PNT-QUOT-#3'!#REF!</definedName>
    <definedName name="SP" localSheetId="18">#N/A</definedName>
    <definedName name="SP" localSheetId="23">'[1]PNT-QUOT-#3'!#REF!</definedName>
    <definedName name="SP" localSheetId="24">'[1]PNT-QUOT-#3'!#REF!</definedName>
    <definedName name="SP" localSheetId="11">'[1]PNT-QUOT-#3'!#REF!</definedName>
    <definedName name="SP" localSheetId="5">#N/A</definedName>
    <definedName name="SP" localSheetId="6">#N/A</definedName>
    <definedName name="SP">#N/A</definedName>
    <definedName name="SPEC" localSheetId="10">#REF!</definedName>
    <definedName name="SPEC" localSheetId="37">#REF!</definedName>
    <definedName name="SPEC" localSheetId="38">#REF!</definedName>
    <definedName name="SPEC" localSheetId="12">#REF!</definedName>
    <definedName name="SPEC" localSheetId="46">#REF!</definedName>
    <definedName name="SPEC" localSheetId="13">#REF!</definedName>
    <definedName name="SPEC" localSheetId="4">#REF!</definedName>
    <definedName name="SPEC" localSheetId="1">#REF!</definedName>
    <definedName name="SPEC" localSheetId="14">#REF!</definedName>
    <definedName name="SPEC" localSheetId="15">#REF!</definedName>
    <definedName name="SPEC" localSheetId="16">#REF!</definedName>
    <definedName name="SPEC" localSheetId="17">#REF!</definedName>
    <definedName name="SPEC" localSheetId="23">#REF!</definedName>
    <definedName name="SPEC" localSheetId="24">#REF!</definedName>
    <definedName name="SPEC" localSheetId="11">#REF!</definedName>
    <definedName name="SPEC">#REF!</definedName>
    <definedName name="SPECSUMMARY" localSheetId="10">#REF!</definedName>
    <definedName name="SPECSUMMARY" localSheetId="37">#REF!</definedName>
    <definedName name="SPECSUMMARY" localSheetId="38">#REF!</definedName>
    <definedName name="SPECSUMMARY" localSheetId="12">#REF!</definedName>
    <definedName name="SPECSUMMARY" localSheetId="46">#REF!</definedName>
    <definedName name="SPECSUMMARY" localSheetId="13">#REF!</definedName>
    <definedName name="SPECSUMMARY" localSheetId="4">#REF!</definedName>
    <definedName name="SPECSUMMARY" localSheetId="1">#REF!</definedName>
    <definedName name="SPECSUMMARY" localSheetId="14">#REF!</definedName>
    <definedName name="SPECSUMMARY" localSheetId="15">#REF!</definedName>
    <definedName name="SPECSUMMARY" localSheetId="16">#REF!</definedName>
    <definedName name="SPECSUMMARY" localSheetId="17">#REF!</definedName>
    <definedName name="SPECSUMMARY" localSheetId="23">#REF!</definedName>
    <definedName name="SPECSUMMARY" localSheetId="24">#REF!</definedName>
    <definedName name="SPECSUMMARY" localSheetId="11">#REF!</definedName>
    <definedName name="SPECSUMMARY">#REF!</definedName>
    <definedName name="SSS" localSheetId="18">'[1]PNT-QUOT-#3'!#REF!</definedName>
    <definedName name="SSS">'[1]PNT-QUOT-#3'!#REF!</definedName>
    <definedName name="Start_1" localSheetId="10">#REF!</definedName>
    <definedName name="Start_1" localSheetId="37">#REF!</definedName>
    <definedName name="Start_1" localSheetId="38">#REF!</definedName>
    <definedName name="Start_1" localSheetId="12">#REF!</definedName>
    <definedName name="Start_1" localSheetId="46">#REF!</definedName>
    <definedName name="Start_1" localSheetId="13">#REF!</definedName>
    <definedName name="Start_1" localSheetId="4">#REF!</definedName>
    <definedName name="Start_1" localSheetId="1">#REF!</definedName>
    <definedName name="Start_1" localSheetId="14">#REF!</definedName>
    <definedName name="Start_1" localSheetId="15">#REF!</definedName>
    <definedName name="Start_1" localSheetId="16">#REF!</definedName>
    <definedName name="Start_1" localSheetId="17">#REF!</definedName>
    <definedName name="Start_1" localSheetId="23">#REF!</definedName>
    <definedName name="Start_1" localSheetId="24">#REF!</definedName>
    <definedName name="Start_1" localSheetId="11">#REF!</definedName>
    <definedName name="Start_1">#REF!</definedName>
    <definedName name="Start_10" localSheetId="10">#REF!</definedName>
    <definedName name="Start_10" localSheetId="37">#REF!</definedName>
    <definedName name="Start_10" localSheetId="38">#REF!</definedName>
    <definedName name="Start_10" localSheetId="12">#REF!</definedName>
    <definedName name="Start_10" localSheetId="46">#REF!</definedName>
    <definedName name="Start_10" localSheetId="13">#REF!</definedName>
    <definedName name="Start_10" localSheetId="4">#REF!</definedName>
    <definedName name="Start_10" localSheetId="1">#REF!</definedName>
    <definedName name="Start_10" localSheetId="14">#REF!</definedName>
    <definedName name="Start_10" localSheetId="15">#REF!</definedName>
    <definedName name="Start_10" localSheetId="16">#REF!</definedName>
    <definedName name="Start_10" localSheetId="17">#REF!</definedName>
    <definedName name="Start_10" localSheetId="23">#REF!</definedName>
    <definedName name="Start_10" localSheetId="24">#REF!</definedName>
    <definedName name="Start_10" localSheetId="11">#REF!</definedName>
    <definedName name="Start_10">#REF!</definedName>
    <definedName name="Start_11" localSheetId="10">#REF!</definedName>
    <definedName name="Start_11" localSheetId="37">#REF!</definedName>
    <definedName name="Start_11" localSheetId="38">#REF!</definedName>
    <definedName name="Start_11" localSheetId="12">#REF!</definedName>
    <definedName name="Start_11" localSheetId="46">#REF!</definedName>
    <definedName name="Start_11" localSheetId="13">#REF!</definedName>
    <definedName name="Start_11" localSheetId="4">#REF!</definedName>
    <definedName name="Start_11" localSheetId="1">#REF!</definedName>
    <definedName name="Start_11" localSheetId="14">#REF!</definedName>
    <definedName name="Start_11" localSheetId="15">#REF!</definedName>
    <definedName name="Start_11" localSheetId="16">#REF!</definedName>
    <definedName name="Start_11" localSheetId="17">#REF!</definedName>
    <definedName name="Start_11" localSheetId="23">#REF!</definedName>
    <definedName name="Start_11" localSheetId="24">#REF!</definedName>
    <definedName name="Start_11" localSheetId="11">#REF!</definedName>
    <definedName name="Start_11">#REF!</definedName>
    <definedName name="Start_12" localSheetId="10">#REF!</definedName>
    <definedName name="Start_12" localSheetId="37">#REF!</definedName>
    <definedName name="Start_12" localSheetId="38">#REF!</definedName>
    <definedName name="Start_12" localSheetId="12">#REF!</definedName>
    <definedName name="Start_12" localSheetId="46">#REF!</definedName>
    <definedName name="Start_12" localSheetId="13">#REF!</definedName>
    <definedName name="Start_12" localSheetId="4">#REF!</definedName>
    <definedName name="Start_12" localSheetId="1">#REF!</definedName>
    <definedName name="Start_12" localSheetId="14">#REF!</definedName>
    <definedName name="Start_12" localSheetId="15">#REF!</definedName>
    <definedName name="Start_12" localSheetId="16">#REF!</definedName>
    <definedName name="Start_12" localSheetId="17">#REF!</definedName>
    <definedName name="Start_12" localSheetId="23">#REF!</definedName>
    <definedName name="Start_12" localSheetId="24">#REF!</definedName>
    <definedName name="Start_12" localSheetId="11">#REF!</definedName>
    <definedName name="Start_12">#REF!</definedName>
    <definedName name="Start_13" localSheetId="10">#REF!</definedName>
    <definedName name="Start_13" localSheetId="37">#REF!</definedName>
    <definedName name="Start_13" localSheetId="38">#REF!</definedName>
    <definedName name="Start_13" localSheetId="12">#REF!</definedName>
    <definedName name="Start_13" localSheetId="46">#REF!</definedName>
    <definedName name="Start_13" localSheetId="13">#REF!</definedName>
    <definedName name="Start_13" localSheetId="4">#REF!</definedName>
    <definedName name="Start_13" localSheetId="1">#REF!</definedName>
    <definedName name="Start_13" localSheetId="14">#REF!</definedName>
    <definedName name="Start_13" localSheetId="15">#REF!</definedName>
    <definedName name="Start_13" localSheetId="16">#REF!</definedName>
    <definedName name="Start_13" localSheetId="17">#REF!</definedName>
    <definedName name="Start_13" localSheetId="23">#REF!</definedName>
    <definedName name="Start_13" localSheetId="24">#REF!</definedName>
    <definedName name="Start_13" localSheetId="11">#REF!</definedName>
    <definedName name="Start_13">#REF!</definedName>
    <definedName name="Start_2" localSheetId="10">#REF!</definedName>
    <definedName name="Start_2" localSheetId="37">#REF!</definedName>
    <definedName name="Start_2" localSheetId="38">#REF!</definedName>
    <definedName name="Start_2" localSheetId="12">#REF!</definedName>
    <definedName name="Start_2" localSheetId="46">#REF!</definedName>
    <definedName name="Start_2" localSheetId="13">#REF!</definedName>
    <definedName name="Start_2" localSheetId="4">#REF!</definedName>
    <definedName name="Start_2" localSheetId="1">#REF!</definedName>
    <definedName name="Start_2" localSheetId="14">#REF!</definedName>
    <definedName name="Start_2" localSheetId="15">#REF!</definedName>
    <definedName name="Start_2" localSheetId="16">#REF!</definedName>
    <definedName name="Start_2" localSheetId="17">#REF!</definedName>
    <definedName name="Start_2" localSheetId="23">#REF!</definedName>
    <definedName name="Start_2" localSheetId="24">#REF!</definedName>
    <definedName name="Start_2" localSheetId="11">#REF!</definedName>
    <definedName name="Start_2">#REF!</definedName>
    <definedName name="Start_3" localSheetId="10">#REF!</definedName>
    <definedName name="Start_3" localSheetId="37">#REF!</definedName>
    <definedName name="Start_3" localSheetId="38">#REF!</definedName>
    <definedName name="Start_3" localSheetId="12">#REF!</definedName>
    <definedName name="Start_3" localSheetId="46">#REF!</definedName>
    <definedName name="Start_3" localSheetId="13">#REF!</definedName>
    <definedName name="Start_3" localSheetId="4">#REF!</definedName>
    <definedName name="Start_3" localSheetId="1">#REF!</definedName>
    <definedName name="Start_3" localSheetId="14">#REF!</definedName>
    <definedName name="Start_3" localSheetId="15">#REF!</definedName>
    <definedName name="Start_3" localSheetId="16">#REF!</definedName>
    <definedName name="Start_3" localSheetId="17">#REF!</definedName>
    <definedName name="Start_3" localSheetId="23">#REF!</definedName>
    <definedName name="Start_3" localSheetId="24">#REF!</definedName>
    <definedName name="Start_3" localSheetId="11">#REF!</definedName>
    <definedName name="Start_3">#REF!</definedName>
    <definedName name="Start_4" localSheetId="10">#REF!</definedName>
    <definedName name="Start_4" localSheetId="37">#REF!</definedName>
    <definedName name="Start_4" localSheetId="38">#REF!</definedName>
    <definedName name="Start_4" localSheetId="12">#REF!</definedName>
    <definedName name="Start_4" localSheetId="46">#REF!</definedName>
    <definedName name="Start_4" localSheetId="13">#REF!</definedName>
    <definedName name="Start_4" localSheetId="4">#REF!</definedName>
    <definedName name="Start_4" localSheetId="1">#REF!</definedName>
    <definedName name="Start_4" localSheetId="14">#REF!</definedName>
    <definedName name="Start_4" localSheetId="15">#REF!</definedName>
    <definedName name="Start_4" localSheetId="16">#REF!</definedName>
    <definedName name="Start_4" localSheetId="17">#REF!</definedName>
    <definedName name="Start_4" localSheetId="23">#REF!</definedName>
    <definedName name="Start_4" localSheetId="24">#REF!</definedName>
    <definedName name="Start_4" localSheetId="11">#REF!</definedName>
    <definedName name="Start_4">#REF!</definedName>
    <definedName name="Start_5" localSheetId="10">#REF!</definedName>
    <definedName name="Start_5" localSheetId="37">#REF!</definedName>
    <definedName name="Start_5" localSheetId="38">#REF!</definedName>
    <definedName name="Start_5" localSheetId="12">#REF!</definedName>
    <definedName name="Start_5" localSheetId="46">#REF!</definedName>
    <definedName name="Start_5" localSheetId="13">#REF!</definedName>
    <definedName name="Start_5" localSheetId="4">#REF!</definedName>
    <definedName name="Start_5" localSheetId="1">#REF!</definedName>
    <definedName name="Start_5" localSheetId="14">#REF!</definedName>
    <definedName name="Start_5" localSheetId="15">#REF!</definedName>
    <definedName name="Start_5" localSheetId="16">#REF!</definedName>
    <definedName name="Start_5" localSheetId="17">#REF!</definedName>
    <definedName name="Start_5" localSheetId="23">#REF!</definedName>
    <definedName name="Start_5" localSheetId="24">#REF!</definedName>
    <definedName name="Start_5" localSheetId="11">#REF!</definedName>
    <definedName name="Start_5">#REF!</definedName>
    <definedName name="Start_6" localSheetId="10">#REF!</definedName>
    <definedName name="Start_6" localSheetId="37">#REF!</definedName>
    <definedName name="Start_6" localSheetId="38">#REF!</definedName>
    <definedName name="Start_6" localSheetId="12">#REF!</definedName>
    <definedName name="Start_6" localSheetId="46">#REF!</definedName>
    <definedName name="Start_6" localSheetId="13">#REF!</definedName>
    <definedName name="Start_6" localSheetId="4">#REF!</definedName>
    <definedName name="Start_6" localSheetId="1">#REF!</definedName>
    <definedName name="Start_6" localSheetId="14">#REF!</definedName>
    <definedName name="Start_6" localSheetId="15">#REF!</definedName>
    <definedName name="Start_6" localSheetId="16">#REF!</definedName>
    <definedName name="Start_6" localSheetId="17">#REF!</definedName>
    <definedName name="Start_6" localSheetId="23">#REF!</definedName>
    <definedName name="Start_6" localSheetId="24">#REF!</definedName>
    <definedName name="Start_6" localSheetId="11">#REF!</definedName>
    <definedName name="Start_6">#REF!</definedName>
    <definedName name="Start_7" localSheetId="10">#REF!</definedName>
    <definedName name="Start_7" localSheetId="37">#REF!</definedName>
    <definedName name="Start_7" localSheetId="38">#REF!</definedName>
    <definedName name="Start_7" localSheetId="12">#REF!</definedName>
    <definedName name="Start_7" localSheetId="46">#REF!</definedName>
    <definedName name="Start_7" localSheetId="13">#REF!</definedName>
    <definedName name="Start_7" localSheetId="4">#REF!</definedName>
    <definedName name="Start_7" localSheetId="1">#REF!</definedName>
    <definedName name="Start_7" localSheetId="14">#REF!</definedName>
    <definedName name="Start_7" localSheetId="15">#REF!</definedName>
    <definedName name="Start_7" localSheetId="16">#REF!</definedName>
    <definedName name="Start_7" localSheetId="17">#REF!</definedName>
    <definedName name="Start_7" localSheetId="23">#REF!</definedName>
    <definedName name="Start_7" localSheetId="24">#REF!</definedName>
    <definedName name="Start_7" localSheetId="11">#REF!</definedName>
    <definedName name="Start_7">#REF!</definedName>
    <definedName name="Start_8" localSheetId="10">#REF!</definedName>
    <definedName name="Start_8" localSheetId="37">#REF!</definedName>
    <definedName name="Start_8" localSheetId="38">#REF!</definedName>
    <definedName name="Start_8" localSheetId="12">#REF!</definedName>
    <definedName name="Start_8" localSheetId="46">#REF!</definedName>
    <definedName name="Start_8" localSheetId="13">#REF!</definedName>
    <definedName name="Start_8" localSheetId="4">#REF!</definedName>
    <definedName name="Start_8" localSheetId="1">#REF!</definedName>
    <definedName name="Start_8" localSheetId="14">#REF!</definedName>
    <definedName name="Start_8" localSheetId="15">#REF!</definedName>
    <definedName name="Start_8" localSheetId="16">#REF!</definedName>
    <definedName name="Start_8" localSheetId="17">#REF!</definedName>
    <definedName name="Start_8" localSheetId="23">#REF!</definedName>
    <definedName name="Start_8" localSheetId="24">#REF!</definedName>
    <definedName name="Start_8" localSheetId="11">#REF!</definedName>
    <definedName name="Start_8">#REF!</definedName>
    <definedName name="Start_9" localSheetId="10">#REF!</definedName>
    <definedName name="Start_9" localSheetId="37">#REF!</definedName>
    <definedName name="Start_9" localSheetId="38">#REF!</definedName>
    <definedName name="Start_9" localSheetId="12">#REF!</definedName>
    <definedName name="Start_9" localSheetId="46">#REF!</definedName>
    <definedName name="Start_9" localSheetId="13">#REF!</definedName>
    <definedName name="Start_9" localSheetId="4">#REF!</definedName>
    <definedName name="Start_9" localSheetId="1">#REF!</definedName>
    <definedName name="Start_9" localSheetId="14">#REF!</definedName>
    <definedName name="Start_9" localSheetId="15">#REF!</definedName>
    <definedName name="Start_9" localSheetId="16">#REF!</definedName>
    <definedName name="Start_9" localSheetId="17">#REF!</definedName>
    <definedName name="Start_9" localSheetId="23">#REF!</definedName>
    <definedName name="Start_9" localSheetId="24">#REF!</definedName>
    <definedName name="Start_9" localSheetId="11">#REF!</definedName>
    <definedName name="Start_9">#REF!</definedName>
    <definedName name="SUMMARY">#REF!</definedName>
    <definedName name="t" localSheetId="10">#REF!</definedName>
    <definedName name="t" localSheetId="37">#REF!</definedName>
    <definedName name="t" localSheetId="38">#REF!</definedName>
    <definedName name="t" localSheetId="12">#REF!</definedName>
    <definedName name="t" localSheetId="46">#REF!</definedName>
    <definedName name="t" localSheetId="13">#REF!</definedName>
    <definedName name="t" localSheetId="4">#REF!</definedName>
    <definedName name="t" localSheetId="1">#REF!</definedName>
    <definedName name="t" localSheetId="14">#REF!</definedName>
    <definedName name="t" localSheetId="15">#REF!</definedName>
    <definedName name="t" localSheetId="16">#REF!</definedName>
    <definedName name="t" localSheetId="17">#REF!</definedName>
    <definedName name="t" localSheetId="23">#REF!</definedName>
    <definedName name="t" localSheetId="24">#REF!</definedName>
    <definedName name="t" localSheetId="11">#REF!</definedName>
    <definedName name="t">#REF!</definedName>
    <definedName name="t_1" localSheetId="10">'[15]Lç khoan LK1'!#REF!</definedName>
    <definedName name="t_1" localSheetId="46">'[15]Lç khoan LK1'!#REF!</definedName>
    <definedName name="t_1" localSheetId="15">'[15]Lç khoan LK1'!#REF!</definedName>
    <definedName name="t_1" localSheetId="18">'[15]Lç khoan LK1'!#REF!</definedName>
    <definedName name="t_1" localSheetId="11">'[15]Lç khoan LK1'!#REF!</definedName>
    <definedName name="t_1" localSheetId="5">'[15]Lç khoan LK1'!#REF!</definedName>
    <definedName name="t_1" localSheetId="6">'[15]Lç khoan LK1'!#REF!</definedName>
    <definedName name="t_1">'[15]Lç khoan LK1'!#REF!</definedName>
    <definedName name="Taikhoan">'[29]Tai khoan'!$A$3:$C$93</definedName>
    <definedName name="TaxTV">10%</definedName>
    <definedName name="TaxXL">5%</definedName>
    <definedName name="tb">[7]gVL!$Q$29</definedName>
    <definedName name="TBA">#REF!</definedName>
    <definedName name="THI" localSheetId="10">#REF!</definedName>
    <definedName name="THI" localSheetId="37">#REF!</definedName>
    <definedName name="THI" localSheetId="38">#REF!</definedName>
    <definedName name="THI" localSheetId="12">#REF!</definedName>
    <definedName name="THI" localSheetId="46">#REF!</definedName>
    <definedName name="THI" localSheetId="13">#REF!</definedName>
    <definedName name="THI" localSheetId="4">#REF!</definedName>
    <definedName name="THI" localSheetId="1">#REF!</definedName>
    <definedName name="THI" localSheetId="14">#REF!</definedName>
    <definedName name="THI" localSheetId="15">#REF!</definedName>
    <definedName name="THI" localSheetId="16">#REF!</definedName>
    <definedName name="THI" localSheetId="17">#REF!</definedName>
    <definedName name="THI" localSheetId="23">#REF!</definedName>
    <definedName name="THI" localSheetId="24">#REF!</definedName>
    <definedName name="THI" localSheetId="11">#REF!</definedName>
    <definedName name="THI">#N/A</definedName>
    <definedName name="THK" localSheetId="10">'[1]COAT&amp;WRAP-QIOT-#3'!#REF!</definedName>
    <definedName name="THK" localSheetId="37">'[1]COAT&amp;WRAP-QIOT-#3'!#REF!</definedName>
    <definedName name="THK" localSheetId="38">'[1]COAT&amp;WRAP-QIOT-#3'!#REF!</definedName>
    <definedName name="THK" localSheetId="12">'[1]COAT&amp;WRAP-QIOT-#3'!#REF!</definedName>
    <definedName name="THK" localSheetId="46">'[1]COAT&amp;WRAP-QIOT-#3'!#REF!</definedName>
    <definedName name="THK" localSheetId="13">'[1]COAT&amp;WRAP-QIOT-#3'!#REF!</definedName>
    <definedName name="THK" localSheetId="4">'[1]COAT&amp;WRAP-QIOT-#3'!#REF!</definedName>
    <definedName name="THK" localSheetId="1">'[2]COAT&amp;WRAP-QIOT-#3'!#REF!</definedName>
    <definedName name="THK" localSheetId="14">'[1]COAT&amp;WRAP-QIOT-#3'!#REF!</definedName>
    <definedName name="THK" localSheetId="15">'[1]COAT&amp;WRAP-QIOT-#3'!#REF!</definedName>
    <definedName name="THK" localSheetId="16">'[1]COAT&amp;WRAP-QIOT-#3'!#REF!</definedName>
    <definedName name="THK" localSheetId="17">'[1]COAT&amp;WRAP-QIOT-#3'!#REF!</definedName>
    <definedName name="THK" localSheetId="18">#N/A</definedName>
    <definedName name="THK" localSheetId="23">'[1]COAT&amp;WRAP-QIOT-#3'!#REF!</definedName>
    <definedName name="THK" localSheetId="24">'[1]COAT&amp;WRAP-QIOT-#3'!#REF!</definedName>
    <definedName name="THK" localSheetId="11">'[1]COAT&amp;WRAP-QIOT-#3'!#REF!</definedName>
    <definedName name="THK" localSheetId="5">#N/A</definedName>
    <definedName name="THK" localSheetId="6">#N/A</definedName>
    <definedName name="THK">#N/A</definedName>
    <definedName name="thucthanh">'[31]Thuc thanh'!$E$29</definedName>
    <definedName name="Tien" localSheetId="10">#REF!</definedName>
    <definedName name="Tien" localSheetId="37">#REF!</definedName>
    <definedName name="Tien" localSheetId="38">#REF!</definedName>
    <definedName name="Tien" localSheetId="12">#REF!</definedName>
    <definedName name="Tien" localSheetId="46">#REF!</definedName>
    <definedName name="Tien" localSheetId="13">#REF!</definedName>
    <definedName name="Tien" localSheetId="4">#REF!</definedName>
    <definedName name="Tien" localSheetId="1">#REF!</definedName>
    <definedName name="Tien" localSheetId="14">#REF!</definedName>
    <definedName name="Tien" localSheetId="15">#REF!</definedName>
    <definedName name="Tien" localSheetId="16">#REF!</definedName>
    <definedName name="Tien" localSheetId="17">#REF!</definedName>
    <definedName name="Tien" localSheetId="23">#REF!</definedName>
    <definedName name="Tien" localSheetId="24">#REF!</definedName>
    <definedName name="Tien" localSheetId="11">#REF!</definedName>
    <definedName name="Tien">#REF!</definedName>
    <definedName name="tim_xuat_hien" localSheetId="10">#REF!</definedName>
    <definedName name="tim_xuat_hien" localSheetId="37">#REF!</definedName>
    <definedName name="tim_xuat_hien" localSheetId="38">#REF!</definedName>
    <definedName name="tim_xuat_hien" localSheetId="12">#REF!</definedName>
    <definedName name="tim_xuat_hien" localSheetId="46">#REF!</definedName>
    <definedName name="tim_xuat_hien" localSheetId="13">#REF!</definedName>
    <definedName name="tim_xuat_hien" localSheetId="4">#REF!</definedName>
    <definedName name="tim_xuat_hien" localSheetId="1">#REF!</definedName>
    <definedName name="tim_xuat_hien" localSheetId="14">#REF!</definedName>
    <definedName name="tim_xuat_hien" localSheetId="15">#REF!</definedName>
    <definedName name="tim_xuat_hien" localSheetId="16">#REF!</definedName>
    <definedName name="tim_xuat_hien" localSheetId="17">#REF!</definedName>
    <definedName name="tim_xuat_hien" localSheetId="23">#REF!</definedName>
    <definedName name="tim_xuat_hien" localSheetId="24">#REF!</definedName>
    <definedName name="tim_xuat_hien" localSheetId="11">#REF!</definedName>
    <definedName name="tim_xuat_hien">#REF!</definedName>
    <definedName name="TITAN">#REF!</definedName>
    <definedName name="TL" localSheetId="10">[5]ND!#REF!</definedName>
    <definedName name="TL" localSheetId="46">[5]ND!#REF!</definedName>
    <definedName name="TL" localSheetId="15">[5]ND!#REF!</definedName>
    <definedName name="TL" localSheetId="18">[5]ND!#REF!</definedName>
    <definedName name="TL" localSheetId="11">[5]ND!#REF!</definedName>
    <definedName name="TL" localSheetId="5">[5]ND!#REF!</definedName>
    <definedName name="TL" localSheetId="6">[5]ND!#REF!</definedName>
    <definedName name="TL">[5]ND!#REF!</definedName>
    <definedName name="tno">[7]gVL!$Q$47</definedName>
    <definedName name="tongdt" localSheetId="10">[30]BO!#REF!</definedName>
    <definedName name="tongdt" localSheetId="46">[30]BO!#REF!</definedName>
    <definedName name="tongdt" localSheetId="15">[30]BO!#REF!</definedName>
    <definedName name="tongdt" localSheetId="18">[30]BO!#REF!</definedName>
    <definedName name="tongdt" localSheetId="11">[30]BO!#REF!</definedName>
    <definedName name="tongdt" localSheetId="5">[30]BO!#REF!</definedName>
    <definedName name="tongdt" localSheetId="6">[30]BO!#REF!</definedName>
    <definedName name="tongdt">[30]BO!#REF!</definedName>
    <definedName name="TPLRP" localSheetId="10">#REF!</definedName>
    <definedName name="TPLRP" localSheetId="37">#REF!</definedName>
    <definedName name="TPLRP" localSheetId="38">#REF!</definedName>
    <definedName name="TPLRP" localSheetId="12">#REF!</definedName>
    <definedName name="TPLRP" localSheetId="46">#REF!</definedName>
    <definedName name="TPLRP" localSheetId="13">#REF!</definedName>
    <definedName name="TPLRP" localSheetId="4">#REF!</definedName>
    <definedName name="TPLRP" localSheetId="1">#REF!</definedName>
    <definedName name="TPLRP" localSheetId="14">#REF!</definedName>
    <definedName name="TPLRP" localSheetId="15">#REF!</definedName>
    <definedName name="TPLRP" localSheetId="16">#REF!</definedName>
    <definedName name="TPLRP" localSheetId="17">#REF!</definedName>
    <definedName name="TPLRP" localSheetId="23">#REF!</definedName>
    <definedName name="TPLRP" localSheetId="24">#REF!</definedName>
    <definedName name="TPLRP" localSheetId="11">#REF!</definedName>
    <definedName name="TPLRP">#REF!</definedName>
    <definedName name="Tra_DM_su_dung" localSheetId="10">#REF!</definedName>
    <definedName name="Tra_DM_su_dung" localSheetId="37">#REF!</definedName>
    <definedName name="Tra_DM_su_dung" localSheetId="38">#REF!</definedName>
    <definedName name="Tra_DM_su_dung" localSheetId="12">#REF!</definedName>
    <definedName name="Tra_DM_su_dung" localSheetId="46">#REF!</definedName>
    <definedName name="Tra_DM_su_dung" localSheetId="13">#REF!</definedName>
    <definedName name="Tra_DM_su_dung" localSheetId="4">#REF!</definedName>
    <definedName name="Tra_DM_su_dung" localSheetId="1">#REF!</definedName>
    <definedName name="Tra_DM_su_dung" localSheetId="14">#REF!</definedName>
    <definedName name="Tra_DM_su_dung" localSheetId="15">#REF!</definedName>
    <definedName name="Tra_DM_su_dung" localSheetId="16">#REF!</definedName>
    <definedName name="Tra_DM_su_dung" localSheetId="17">#REF!</definedName>
    <definedName name="Tra_DM_su_dung" localSheetId="23">#REF!</definedName>
    <definedName name="Tra_DM_su_dung" localSheetId="24">#REF!</definedName>
    <definedName name="Tra_DM_su_dung" localSheetId="11">#REF!</definedName>
    <definedName name="Tra_DM_su_dung">#REF!</definedName>
    <definedName name="Tra_DM_su_dung_cau">'[32]dtct cau'!$A$8:$A$369</definedName>
    <definedName name="Tra_don_gia_KS" localSheetId="10">#REF!</definedName>
    <definedName name="Tra_don_gia_KS" localSheetId="37">#REF!</definedName>
    <definedName name="Tra_don_gia_KS" localSheetId="38">#REF!</definedName>
    <definedName name="Tra_don_gia_KS" localSheetId="12">#REF!</definedName>
    <definedName name="Tra_don_gia_KS" localSheetId="46">#REF!</definedName>
    <definedName name="Tra_don_gia_KS" localSheetId="13">#REF!</definedName>
    <definedName name="Tra_don_gia_KS" localSheetId="4">#REF!</definedName>
    <definedName name="Tra_don_gia_KS" localSheetId="1">#REF!</definedName>
    <definedName name="Tra_don_gia_KS" localSheetId="14">#REF!</definedName>
    <definedName name="Tra_don_gia_KS" localSheetId="15">#REF!</definedName>
    <definedName name="Tra_don_gia_KS" localSheetId="16">#REF!</definedName>
    <definedName name="Tra_don_gia_KS" localSheetId="17">#REF!</definedName>
    <definedName name="Tra_don_gia_KS" localSheetId="23">#REF!</definedName>
    <definedName name="Tra_don_gia_KS" localSheetId="24">#REF!</definedName>
    <definedName name="Tra_don_gia_KS" localSheetId="11">#REF!</definedName>
    <definedName name="Tra_don_gia_KS">#REF!</definedName>
    <definedName name="Tra_DTCT" localSheetId="10">#REF!</definedName>
    <definedName name="Tra_DTCT" localSheetId="37">#REF!</definedName>
    <definedName name="Tra_DTCT" localSheetId="38">#REF!</definedName>
    <definedName name="Tra_DTCT" localSheetId="12">#REF!</definedName>
    <definedName name="Tra_DTCT" localSheetId="46">#REF!</definedName>
    <definedName name="Tra_DTCT" localSheetId="13">#REF!</definedName>
    <definedName name="Tra_DTCT" localSheetId="4">#REF!</definedName>
    <definedName name="Tra_DTCT" localSheetId="1">#REF!</definedName>
    <definedName name="Tra_DTCT" localSheetId="14">#REF!</definedName>
    <definedName name="Tra_DTCT" localSheetId="15">#REF!</definedName>
    <definedName name="Tra_DTCT" localSheetId="16">#REF!</definedName>
    <definedName name="Tra_DTCT" localSheetId="17">#REF!</definedName>
    <definedName name="Tra_DTCT" localSheetId="23">#REF!</definedName>
    <definedName name="Tra_DTCT" localSheetId="24">#REF!</definedName>
    <definedName name="Tra_DTCT" localSheetId="11">#REF!</definedName>
    <definedName name="Tra_DTCT">#REF!</definedName>
    <definedName name="Tra_phan_tram" localSheetId="10">[33]Tra_bang!#REF!</definedName>
    <definedName name="Tra_phan_tram" localSheetId="46">[33]Tra_bang!#REF!</definedName>
    <definedName name="Tra_phan_tram" localSheetId="15">[33]Tra_bang!#REF!</definedName>
    <definedName name="Tra_phan_tram" localSheetId="18">[33]Tra_bang!#REF!</definedName>
    <definedName name="Tra_phan_tram" localSheetId="11">[33]Tra_bang!#REF!</definedName>
    <definedName name="Tra_phan_tram" localSheetId="5">[33]Tra_bang!#REF!</definedName>
    <definedName name="Tra_phan_tram" localSheetId="6">[33]Tra_bang!#REF!</definedName>
    <definedName name="Tra_phan_tram">[33]Tra_bang!#REF!</definedName>
    <definedName name="Tra_tim_hang_mucPT_trung" localSheetId="10">#REF!</definedName>
    <definedName name="Tra_tim_hang_mucPT_trung" localSheetId="37">#REF!</definedName>
    <definedName name="Tra_tim_hang_mucPT_trung" localSheetId="38">#REF!</definedName>
    <definedName name="Tra_tim_hang_mucPT_trung" localSheetId="12">#REF!</definedName>
    <definedName name="Tra_tim_hang_mucPT_trung" localSheetId="46">#REF!</definedName>
    <definedName name="Tra_tim_hang_mucPT_trung" localSheetId="13">#REF!</definedName>
    <definedName name="Tra_tim_hang_mucPT_trung" localSheetId="4">#REF!</definedName>
    <definedName name="Tra_tim_hang_mucPT_trung" localSheetId="1">#REF!</definedName>
    <definedName name="Tra_tim_hang_mucPT_trung" localSheetId="14">#REF!</definedName>
    <definedName name="Tra_tim_hang_mucPT_trung" localSheetId="15">#REF!</definedName>
    <definedName name="Tra_tim_hang_mucPT_trung" localSheetId="16">#REF!</definedName>
    <definedName name="Tra_tim_hang_mucPT_trung" localSheetId="17">#REF!</definedName>
    <definedName name="Tra_tim_hang_mucPT_trung" localSheetId="23">#REF!</definedName>
    <definedName name="Tra_tim_hang_mucPT_trung" localSheetId="24">#REF!</definedName>
    <definedName name="Tra_tim_hang_mucPT_trung" localSheetId="11">#REF!</definedName>
    <definedName name="Tra_tim_hang_mucPT_trung">#REF!</definedName>
    <definedName name="TRA_VL" localSheetId="10">#REF!</definedName>
    <definedName name="TRA_VL" localSheetId="37">#REF!</definedName>
    <definedName name="TRA_VL" localSheetId="38">#REF!</definedName>
    <definedName name="TRA_VL" localSheetId="12">#REF!</definedName>
    <definedName name="TRA_VL" localSheetId="46">#REF!</definedName>
    <definedName name="TRA_VL" localSheetId="13">#REF!</definedName>
    <definedName name="TRA_VL" localSheetId="4">#REF!</definedName>
    <definedName name="TRA_VL" localSheetId="1">#REF!</definedName>
    <definedName name="TRA_VL" localSheetId="14">#REF!</definedName>
    <definedName name="TRA_VL" localSheetId="15">#REF!</definedName>
    <definedName name="TRA_VL" localSheetId="16">#REF!</definedName>
    <definedName name="TRA_VL" localSheetId="17">#REF!</definedName>
    <definedName name="TRA_VL" localSheetId="23">#REF!</definedName>
    <definedName name="TRA_VL" localSheetId="24">#REF!</definedName>
    <definedName name="TRA_VL" localSheetId="11">#REF!</definedName>
    <definedName name="TRA_VL">#REF!</definedName>
    <definedName name="TRADE2" localSheetId="10">#REF!</definedName>
    <definedName name="TRADE2" localSheetId="37">#REF!</definedName>
    <definedName name="TRADE2" localSheetId="38">#REF!</definedName>
    <definedName name="TRADE2" localSheetId="12">#REF!</definedName>
    <definedName name="TRADE2" localSheetId="46">#REF!</definedName>
    <definedName name="TRADE2" localSheetId="13">#REF!</definedName>
    <definedName name="TRADE2" localSheetId="4">#REF!</definedName>
    <definedName name="TRADE2" localSheetId="1">#REF!</definedName>
    <definedName name="TRADE2" localSheetId="14">#REF!</definedName>
    <definedName name="TRADE2" localSheetId="15">#REF!</definedName>
    <definedName name="TRADE2" localSheetId="16">#REF!</definedName>
    <definedName name="TRADE2" localSheetId="17">#REF!</definedName>
    <definedName name="TRADE2" localSheetId="23">#REF!</definedName>
    <definedName name="TRADE2" localSheetId="24">#REF!</definedName>
    <definedName name="TRADE2" localSheetId="11">#REF!</definedName>
    <definedName name="TRADE2">#REF!</definedName>
    <definedName name="TRAM">#REF!</definedName>
    <definedName name="TRANSFORMER" localSheetId="10">'[23]NEW-PANEL'!#REF!</definedName>
    <definedName name="TRANSFORMER" localSheetId="46">'[23]NEW-PANEL'!#REF!</definedName>
    <definedName name="TRANSFORMER" localSheetId="15">'[23]NEW-PANEL'!#REF!</definedName>
    <definedName name="TRANSFORMER" localSheetId="18">'[23]NEW-PANEL'!#REF!</definedName>
    <definedName name="TRANSFORMER" localSheetId="11">'[23]NEW-PANEL'!#REF!</definedName>
    <definedName name="TRANSFORMER" localSheetId="5">'[23]NEW-PANEL'!#REF!</definedName>
    <definedName name="TRANSFORMER" localSheetId="6">'[23]NEW-PANEL'!#REF!</definedName>
    <definedName name="TRANSFORMER">'[23]NEW-PANEL'!#REF!</definedName>
    <definedName name="TraTH">'[34]dtct cong'!$A$9:$A$649</definedName>
    <definedName name="TRAvH">#REF!</definedName>
    <definedName name="TRAVL" localSheetId="10">#REF!</definedName>
    <definedName name="TRAVL" localSheetId="37">#REF!</definedName>
    <definedName name="TRAVL" localSheetId="38">#REF!</definedName>
    <definedName name="TRAVL" localSheetId="12">#REF!</definedName>
    <definedName name="TRAVL" localSheetId="46">#REF!</definedName>
    <definedName name="TRAVL" localSheetId="13">#REF!</definedName>
    <definedName name="TRAVL" localSheetId="4">#REF!</definedName>
    <definedName name="TRAVL" localSheetId="1">#REF!</definedName>
    <definedName name="TRAVL" localSheetId="14">#REF!</definedName>
    <definedName name="TRAVL" localSheetId="15">#REF!</definedName>
    <definedName name="TRAVL" localSheetId="16">#REF!</definedName>
    <definedName name="TRAVL" localSheetId="17">#REF!</definedName>
    <definedName name="TRAVL" localSheetId="23">#REF!</definedName>
    <definedName name="TRAVL" localSheetId="24">#REF!</definedName>
    <definedName name="TRAVL" localSheetId="11">#REF!</definedName>
    <definedName name="TRAVL">#REF!</definedName>
    <definedName name="TRUM" localSheetId="15" hidden="1">{"'Sheet1'!$L$16"}</definedName>
    <definedName name="TRUM" localSheetId="17" hidden="1">{"'Sheet1'!$L$16"}</definedName>
    <definedName name="TRUM" hidden="1">{"'Sheet1'!$L$16"}</definedName>
    <definedName name="tthi" localSheetId="10">#REF!</definedName>
    <definedName name="tthi" localSheetId="37">#REF!</definedName>
    <definedName name="tthi" localSheetId="38">#REF!</definedName>
    <definedName name="tthi" localSheetId="12">#REF!</definedName>
    <definedName name="tthi" localSheetId="46">#REF!</definedName>
    <definedName name="tthi" localSheetId="13">#REF!</definedName>
    <definedName name="tthi" localSheetId="4">#REF!</definedName>
    <definedName name="tthi" localSheetId="1">#REF!</definedName>
    <definedName name="tthi" localSheetId="14">#REF!</definedName>
    <definedName name="tthi" localSheetId="15">#REF!</definedName>
    <definedName name="tthi" localSheetId="16">#REF!</definedName>
    <definedName name="tthi" localSheetId="17">#REF!</definedName>
    <definedName name="tthi" localSheetId="23">#REF!</definedName>
    <definedName name="tthi" localSheetId="24">#REF!</definedName>
    <definedName name="tthi" localSheetId="11">#REF!</definedName>
    <definedName name="tthi">#REF!</definedName>
    <definedName name="ty_le_BTN" localSheetId="10">#REF!</definedName>
    <definedName name="ty_le_BTN" localSheetId="37">#REF!</definedName>
    <definedName name="ty_le_BTN" localSheetId="38">#REF!</definedName>
    <definedName name="ty_le_BTN" localSheetId="12">#REF!</definedName>
    <definedName name="ty_le_BTN" localSheetId="46">#REF!</definedName>
    <definedName name="ty_le_BTN" localSheetId="13">#REF!</definedName>
    <definedName name="ty_le_BTN" localSheetId="4">#REF!</definedName>
    <definedName name="ty_le_BTN" localSheetId="1">#REF!</definedName>
    <definedName name="ty_le_BTN" localSheetId="14">#REF!</definedName>
    <definedName name="ty_le_BTN" localSheetId="15">#REF!</definedName>
    <definedName name="ty_le_BTN" localSheetId="16">#REF!</definedName>
    <definedName name="ty_le_BTN" localSheetId="17">#REF!</definedName>
    <definedName name="ty_le_BTN" localSheetId="23">#REF!</definedName>
    <definedName name="ty_le_BTN" localSheetId="24">#REF!</definedName>
    <definedName name="ty_le_BTN" localSheetId="11">#REF!</definedName>
    <definedName name="ty_le_BTN">#REF!</definedName>
    <definedName name="VA" localSheetId="10">[5]ND!#REF!</definedName>
    <definedName name="VA" localSheetId="46">[5]ND!#REF!</definedName>
    <definedName name="VA" localSheetId="15">[5]ND!#REF!</definedName>
    <definedName name="VA" localSheetId="18">[5]ND!#REF!</definedName>
    <definedName name="VA" localSheetId="11">[5]ND!#REF!</definedName>
    <definedName name="VA" localSheetId="5">[5]ND!#REF!</definedName>
    <definedName name="VA" localSheetId="6">[5]ND!#REF!</definedName>
    <definedName name="VA">[5]ND!#REF!</definedName>
    <definedName name="VARIINST" localSheetId="10">#REF!</definedName>
    <definedName name="VARIINST" localSheetId="37">#REF!</definedName>
    <definedName name="VARIINST" localSheetId="38">#REF!</definedName>
    <definedName name="VARIINST" localSheetId="12">#REF!</definedName>
    <definedName name="VARIINST" localSheetId="46">#REF!</definedName>
    <definedName name="VARIINST" localSheetId="13">#REF!</definedName>
    <definedName name="VARIINST" localSheetId="4">#REF!</definedName>
    <definedName name="VARIINST" localSheetId="1">#REF!</definedName>
    <definedName name="VARIINST" localSheetId="14">#REF!</definedName>
    <definedName name="VARIINST" localSheetId="15">#REF!</definedName>
    <definedName name="VARIINST" localSheetId="16">#REF!</definedName>
    <definedName name="VARIINST" localSheetId="17">#REF!</definedName>
    <definedName name="VARIINST" localSheetId="23">#REF!</definedName>
    <definedName name="VARIINST" localSheetId="24">#REF!</definedName>
    <definedName name="VARIINST" localSheetId="11">#REF!</definedName>
    <definedName name="VARIINST">#REF!</definedName>
    <definedName name="VARIPURC" localSheetId="10">#REF!</definedName>
    <definedName name="VARIPURC" localSheetId="37">#REF!</definedName>
    <definedName name="VARIPURC" localSheetId="38">#REF!</definedName>
    <definedName name="VARIPURC" localSheetId="12">#REF!</definedName>
    <definedName name="VARIPURC" localSheetId="46">#REF!</definedName>
    <definedName name="VARIPURC" localSheetId="13">#REF!</definedName>
    <definedName name="VARIPURC" localSheetId="4">#REF!</definedName>
    <definedName name="VARIPURC" localSheetId="1">#REF!</definedName>
    <definedName name="VARIPURC" localSheetId="14">#REF!</definedName>
    <definedName name="VARIPURC" localSheetId="15">#REF!</definedName>
    <definedName name="VARIPURC" localSheetId="16">#REF!</definedName>
    <definedName name="VARIPURC" localSheetId="17">#REF!</definedName>
    <definedName name="VARIPURC" localSheetId="23">#REF!</definedName>
    <definedName name="VARIPURC" localSheetId="24">#REF!</definedName>
    <definedName name="VARIPURC" localSheetId="11">#REF!</definedName>
    <definedName name="VARIPURC">#REF!</definedName>
    <definedName name="vdkt">[7]gVL!$Q$55</definedName>
    <definedName name="Vr">'[12]B-B'!$F$59</definedName>
    <definedName name="W" localSheetId="10">#REF!</definedName>
    <definedName name="W" localSheetId="37">#REF!</definedName>
    <definedName name="W" localSheetId="38">#REF!</definedName>
    <definedName name="W" localSheetId="12">#REF!</definedName>
    <definedName name="W" localSheetId="46">#REF!</definedName>
    <definedName name="W" localSheetId="13">#REF!</definedName>
    <definedName name="W" localSheetId="4">#REF!</definedName>
    <definedName name="W" localSheetId="1">#REF!</definedName>
    <definedName name="W" localSheetId="14">#REF!</definedName>
    <definedName name="W" localSheetId="15">#REF!</definedName>
    <definedName name="W" localSheetId="16">#REF!</definedName>
    <definedName name="W" localSheetId="17">#REF!</definedName>
    <definedName name="W" localSheetId="23">#REF!</definedName>
    <definedName name="W" localSheetId="24">#REF!</definedName>
    <definedName name="W" localSheetId="11">#REF!</definedName>
    <definedName name="W">#REF!</definedName>
    <definedName name="X" localSheetId="10">#REF!</definedName>
    <definedName name="X" localSheetId="37">#REF!</definedName>
    <definedName name="X" localSheetId="38">#REF!</definedName>
    <definedName name="X" localSheetId="12">#REF!</definedName>
    <definedName name="X" localSheetId="46">#REF!</definedName>
    <definedName name="X" localSheetId="13">#REF!</definedName>
    <definedName name="X" localSheetId="4">#REF!</definedName>
    <definedName name="X" localSheetId="1">#REF!</definedName>
    <definedName name="X" localSheetId="14">#REF!</definedName>
    <definedName name="X" localSheetId="15">#REF!</definedName>
    <definedName name="X" localSheetId="16">#REF!</definedName>
    <definedName name="X" localSheetId="17">#REF!</definedName>
    <definedName name="X" localSheetId="23">#REF!</definedName>
    <definedName name="X" localSheetId="24">#REF!</definedName>
    <definedName name="X" localSheetId="11">#REF!</definedName>
    <definedName name="X">#REF!</definedName>
    <definedName name="xh" localSheetId="10">#REF!</definedName>
    <definedName name="xh" localSheetId="37">#REF!</definedName>
    <definedName name="xh" localSheetId="38">#REF!</definedName>
    <definedName name="xh" localSheetId="12">#REF!</definedName>
    <definedName name="xh" localSheetId="46">#REF!</definedName>
    <definedName name="xh" localSheetId="13">#REF!</definedName>
    <definedName name="xh" localSheetId="4">#REF!</definedName>
    <definedName name="xh" localSheetId="1">#REF!</definedName>
    <definedName name="xh" localSheetId="14">#REF!</definedName>
    <definedName name="xh" localSheetId="15">#REF!</definedName>
    <definedName name="xh" localSheetId="16">#REF!</definedName>
    <definedName name="xh" localSheetId="17">#REF!</definedName>
    <definedName name="xh" localSheetId="23">#REF!</definedName>
    <definedName name="xh" localSheetId="24">#REF!</definedName>
    <definedName name="xh" localSheetId="11">#REF!</definedName>
    <definedName name="xh">#REF!</definedName>
    <definedName name="xm">[17]gvl!$N$16</definedName>
    <definedName name="xn" localSheetId="10">#REF!</definedName>
    <definedName name="xn" localSheetId="37">#REF!</definedName>
    <definedName name="xn" localSheetId="38">#REF!</definedName>
    <definedName name="xn" localSheetId="12">#REF!</definedName>
    <definedName name="xn" localSheetId="46">#REF!</definedName>
    <definedName name="xn" localSheetId="13">#REF!</definedName>
    <definedName name="xn" localSheetId="4">#REF!</definedName>
    <definedName name="xn" localSheetId="1">#REF!</definedName>
    <definedName name="xn" localSheetId="14">#REF!</definedName>
    <definedName name="xn" localSheetId="15">#REF!</definedName>
    <definedName name="xn" localSheetId="16">#REF!</definedName>
    <definedName name="xn" localSheetId="17">#REF!</definedName>
    <definedName name="xn" localSheetId="23">#REF!</definedName>
    <definedName name="xn" localSheetId="24">#REF!</definedName>
    <definedName name="xn" localSheetId="11">#REF!</definedName>
    <definedName name="xn">#REF!</definedName>
    <definedName name="xuat_hien">[35]DTCT!$D$10:$D$283</definedName>
    <definedName name="Xuat_hien1">[36]DTCT!$A$7:$A$238</definedName>
    <definedName name="Z_72EE3B03_4A2C_43F3_A23F_4052B1687838_.wvu.PrintArea" localSheetId="2" hidden="1">'B12 CTCC cap khu o'!$A$1:$F$37</definedName>
    <definedName name="Z_72EE3B03_4A2C_43F3_A23F_4052B1687838_.wvu.PrintArea" localSheetId="4" hidden="1">'B35 Khach du lich'!$A$1:$H$39</definedName>
    <definedName name="Z_72EE3B03_4A2C_43F3_A23F_4052B1687838_.wvu.PrintArea" localSheetId="1" hidden="1">'B36 Danh sach co so luu tru'!$A$1:$F$24</definedName>
    <definedName name="Z_72EE3B03_4A2C_43F3_A23F_4052B1687838_.wvu.PrintArea" localSheetId="5" hidden="1">'SU NGOI '!$A$2:$F$26</definedName>
    <definedName name="Z_72EE3B03_4A2C_43F3_A23F_4052B1687838_.wvu.PrintArea" localSheetId="6" hidden="1">'TRUNG MINH'!$A$2:$F$26</definedName>
    <definedName name="Z_72EE3B03_4A2C_43F3_A23F_4052B1687838_.wvu.PrintTitles" localSheetId="2" hidden="1">'B12 CTCC cap khu o'!$9:$9</definedName>
    <definedName name="Z_72EE3B03_4A2C_43F3_A23F_4052B1687838_.wvu.PrintTitles" localSheetId="4" hidden="1">'B35 Khach du lich'!$9:$9</definedName>
    <definedName name="Z_72EE3B03_4A2C_43F3_A23F_4052B1687838_.wvu.PrintTitles" localSheetId="1" hidden="1">'B36 Danh sach co so luu tru'!$9:$9</definedName>
    <definedName name="Z_97C2BE0D_857A_4ECB_AD95_4A3087C923B3_.wvu.Cols" localSheetId="38" hidden="1">'B14. Giaothong '!#REF!,'B14. Giaothong '!#REF!</definedName>
    <definedName name="Z_97C2BE0D_857A_4ECB_AD95_4A3087C923B3_.wvu.Cols" localSheetId="24" hidden="1">'BIEU 13 - Giao thong'!#REF!,'BIEU 13 - Giao thong'!#REF!</definedName>
    <definedName name="Z_97C2BE0D_857A_4ECB_AD95_4A3087C923B3_.wvu.FilterData" localSheetId="38" hidden="1">'B14. Giaothong '!#REF!</definedName>
    <definedName name="Z_97C2BE0D_857A_4ECB_AD95_4A3087C923B3_.wvu.FilterData" localSheetId="24" hidden="1">'BIEU 13 - Giao thong'!#REF!</definedName>
    <definedName name="Z_97C2BE0D_857A_4ECB_AD95_4A3087C923B3_.wvu.PrintArea" localSheetId="10" hidden="1">'B1. KTXH '!$A$2:$F$25</definedName>
    <definedName name="Z_97C2BE0D_857A_4ECB_AD95_4A3087C923B3_.wvu.PrintArea" localSheetId="38" hidden="1">'B14. Giaothong '!#REF!</definedName>
    <definedName name="Z_97C2BE0D_857A_4ECB_AD95_4A3087C923B3_.wvu.PrintArea" localSheetId="12" hidden="1">'B2. TH DT&amp;DS'!$A$2:$G$6</definedName>
    <definedName name="Z_97C2BE0D_857A_4ECB_AD95_4A3087C923B3_.wvu.PrintArea" localSheetId="17" hidden="1">'B7. Tamtru '!$A$2:$D$5</definedName>
    <definedName name="Z_97C2BE0D_857A_4ECB_AD95_4A3087C923B3_.wvu.PrintArea" localSheetId="24" hidden="1">'BIEU 13 - Giao thong'!#REF!</definedName>
    <definedName name="Z_97C2BE0D_857A_4ECB_AD95_4A3087C923B3_.wvu.PrintArea" localSheetId="11" hidden="1">'BIEU 2 - chỈ tiêu  '!$A$1:$H$34</definedName>
    <definedName name="Z_97C2BE0D_857A_4ECB_AD95_4A3087C923B3_.wvu.Rows" localSheetId="38" hidden="1">'B14. Giaothong '!#REF!</definedName>
    <definedName name="Z_97C2BE0D_857A_4ECB_AD95_4A3087C923B3_.wvu.Rows" localSheetId="24" hidden="1">'BIEU 13 - Giao thong'!#REF!</definedName>
    <definedName name="Z_F061D70D_DC66_4E66_A697_C78D8F5F6F58_.wvu.PrintArea" localSheetId="2" hidden="1">'B12 CTCC cap khu o'!$A$1:$F$37</definedName>
    <definedName name="Z_F061D70D_DC66_4E66_A697_C78D8F5F6F58_.wvu.PrintArea" localSheetId="3" hidden="1">'B16 Danh muc truong hoc'!$A$1:$I$38</definedName>
    <definedName name="Z_F061D70D_DC66_4E66_A697_C78D8F5F6F58_.wvu.PrintArea" localSheetId="4" hidden="1">'B35 Khach du lich'!$A$1:$H$39</definedName>
    <definedName name="Z_F061D70D_DC66_4E66_A697_C78D8F5F6F58_.wvu.PrintArea" localSheetId="1" hidden="1">'B36 Danh sach co so luu tru'!$A$1:$F$24</definedName>
    <definedName name="Z_F061D70D_DC66_4E66_A697_C78D8F5F6F58_.wvu.PrintArea" localSheetId="5" hidden="1">'SU NGOI '!$A$2:$F$26</definedName>
    <definedName name="Z_F061D70D_DC66_4E66_A697_C78D8F5F6F58_.wvu.PrintArea" localSheetId="6" hidden="1">'TRUNG MINH'!$A$2:$F$26</definedName>
    <definedName name="Z_F061D70D_DC66_4E66_A697_C78D8F5F6F58_.wvu.PrintTitles" localSheetId="2" hidden="1">'B12 CTCC cap khu o'!$9:$9</definedName>
    <definedName name="Z_F061D70D_DC66_4E66_A697_C78D8F5F6F58_.wvu.PrintTitles" localSheetId="3" hidden="1">'B16 Danh muc truong hoc'!$9:$9</definedName>
    <definedName name="Z_F061D70D_DC66_4E66_A697_C78D8F5F6F58_.wvu.PrintTitles" localSheetId="4" hidden="1">'B35 Khach du lich'!$9:$9</definedName>
    <definedName name="Z_F061D70D_DC66_4E66_A697_C78D8F5F6F58_.wvu.PrintTitles" localSheetId="1" hidden="1">'B36 Danh sach co so luu tru'!$9:$9</definedName>
    <definedName name="ZYX" localSheetId="10">#REF!</definedName>
    <definedName name="ZYX" localSheetId="37">#REF!</definedName>
    <definedName name="ZYX" localSheetId="38">#REF!</definedName>
    <definedName name="ZYX" localSheetId="12">#REF!</definedName>
    <definedName name="ZYX" localSheetId="46">#REF!</definedName>
    <definedName name="ZYX" localSheetId="13">#REF!</definedName>
    <definedName name="ZYX" localSheetId="4">#REF!</definedName>
    <definedName name="ZYX" localSheetId="1">#REF!</definedName>
    <definedName name="ZYX" localSheetId="14">#REF!</definedName>
    <definedName name="ZYX" localSheetId="15">#REF!</definedName>
    <definedName name="ZYX" localSheetId="16">#REF!</definedName>
    <definedName name="ZYX" localSheetId="17">#REF!</definedName>
    <definedName name="ZYX" localSheetId="23">#REF!</definedName>
    <definedName name="ZYX" localSheetId="24">#REF!</definedName>
    <definedName name="ZYX" localSheetId="11">#REF!</definedName>
    <definedName name="ZYX">#REF!</definedName>
    <definedName name="ZZZ" localSheetId="10">#REF!</definedName>
    <definedName name="ZZZ" localSheetId="37">#REF!</definedName>
    <definedName name="ZZZ" localSheetId="38">#REF!</definedName>
    <definedName name="ZZZ" localSheetId="12">#REF!</definedName>
    <definedName name="ZZZ" localSheetId="46">#REF!</definedName>
    <definedName name="ZZZ" localSheetId="13">#REF!</definedName>
    <definedName name="ZZZ" localSheetId="4">#REF!</definedName>
    <definedName name="ZZZ" localSheetId="1">#REF!</definedName>
    <definedName name="ZZZ" localSheetId="14">#REF!</definedName>
    <definedName name="ZZZ" localSheetId="15">#REF!</definedName>
    <definedName name="ZZZ" localSheetId="16">#REF!</definedName>
    <definedName name="ZZZ" localSheetId="17">#REF!</definedName>
    <definedName name="ZZZ" localSheetId="23">#REF!</definedName>
    <definedName name="ZZZ" localSheetId="24">#REF!</definedName>
    <definedName name="ZZZ" localSheetId="11">#REF!</definedName>
    <definedName name="ZZZ">#REF!</definedName>
  </definedNames>
  <calcPr calcId="152511"/>
  <customWorkbookViews>
    <customWorkbookView name="HTC - Personal View" guid="{F061D70D-DC66-4E66-A697-C78D8F5F6F58}" mergeInterval="0" personalView="1" maximized="1" windowWidth="1596" windowHeight="475" tabRatio="864" activeSheetId="34"/>
    <customWorkbookView name="NGUYEN HOAI THU - Personal View" guid="{72EE3B03-4A2C-43F3-A23F-4052B1687838}" mergeInterval="0" personalView="1" maximized="1" windowWidth="1916" windowHeight="681" tabRatio="932" activeSheetId="2"/>
  </customWorkbookViews>
  <fileRecoveryPr repairLoad="1"/>
</workbook>
</file>

<file path=xl/calcChain.xml><?xml version="1.0" encoding="utf-8"?>
<calcChain xmlns="http://schemas.openxmlformats.org/spreadsheetml/2006/main">
  <c r="G23" i="97" l="1"/>
  <c r="G11" i="97"/>
  <c r="D18" i="108"/>
  <c r="D8" i="108"/>
  <c r="I14" i="115"/>
  <c r="F94" i="130"/>
  <c r="F95" i="130"/>
  <c r="F96" i="130"/>
  <c r="F97" i="130"/>
  <c r="F98" i="130"/>
  <c r="F99" i="130"/>
  <c r="F101" i="130"/>
  <c r="F102" i="130"/>
  <c r="F104" i="130"/>
  <c r="F106" i="130"/>
  <c r="F107" i="130"/>
  <c r="F110" i="130"/>
  <c r="F111" i="130"/>
  <c r="F112" i="130"/>
  <c r="F114" i="130"/>
  <c r="F115" i="130"/>
  <c r="F116" i="130"/>
  <c r="F117" i="130"/>
  <c r="F118" i="130"/>
  <c r="E94" i="130"/>
  <c r="E113" i="130"/>
  <c r="F113" i="130" s="1"/>
  <c r="A6" i="98"/>
  <c r="A6" i="129" s="1"/>
  <c r="A5" i="81" s="1"/>
  <c r="E13" i="111"/>
  <c r="C9" i="98"/>
  <c r="C27" i="97"/>
  <c r="C17" i="97"/>
  <c r="C16" i="97"/>
  <c r="C14" i="97"/>
  <c r="C11" i="97"/>
  <c r="C9" i="97" s="1"/>
  <c r="D10" i="97"/>
  <c r="D9" i="97" s="1"/>
  <c r="C8" i="118" s="1"/>
  <c r="E8" i="118" s="1"/>
  <c r="A2" i="98"/>
  <c r="A2" i="129" s="1"/>
  <c r="A2" i="81" s="1"/>
  <c r="A2" i="132" s="1"/>
  <c r="A2" i="107" s="1"/>
  <c r="A2" i="108" s="1"/>
  <c r="A2" i="110" s="1"/>
  <c r="A2" i="111" s="1"/>
  <c r="A2" i="112" s="1"/>
  <c r="A2" i="113" s="1"/>
  <c r="A2" i="115" s="1"/>
  <c r="A2" i="116" s="1"/>
  <c r="A2" i="117" s="1"/>
  <c r="A2" i="118" s="1"/>
  <c r="A2" i="119" s="1"/>
  <c r="A2" i="121" s="1"/>
  <c r="B2" i="123" s="1"/>
  <c r="A2" i="133" s="1"/>
  <c r="A2" i="130" s="1"/>
  <c r="F11" i="110"/>
  <c r="F8" i="121"/>
  <c r="D16" i="132"/>
  <c r="E12" i="132"/>
  <c r="F37" i="130"/>
  <c r="F38" i="130"/>
  <c r="F40" i="130"/>
  <c r="F41" i="130"/>
  <c r="F42" i="130"/>
  <c r="F43" i="130"/>
  <c r="F44" i="130"/>
  <c r="F45" i="130"/>
  <c r="F48" i="130"/>
  <c r="F49" i="130"/>
  <c r="F51" i="130"/>
  <c r="F52" i="130"/>
  <c r="F53" i="130"/>
  <c r="F55" i="130"/>
  <c r="F58" i="130"/>
  <c r="F59" i="130"/>
  <c r="F60" i="130"/>
  <c r="F62" i="130"/>
  <c r="F63" i="130"/>
  <c r="F64" i="130"/>
  <c r="F65" i="130"/>
  <c r="F66" i="130"/>
  <c r="F67" i="130"/>
  <c r="F69" i="130"/>
  <c r="F72" i="130"/>
  <c r="F73" i="130"/>
  <c r="F75" i="130"/>
  <c r="F76" i="130"/>
  <c r="F77" i="130"/>
  <c r="F78" i="130"/>
  <c r="F79" i="130"/>
  <c r="F82" i="130"/>
  <c r="F83" i="130"/>
  <c r="F84" i="130"/>
  <c r="F85" i="130"/>
  <c r="F86" i="130"/>
  <c r="F87" i="130"/>
  <c r="F88" i="130"/>
  <c r="F89" i="130"/>
  <c r="F90" i="130"/>
  <c r="F91" i="130"/>
  <c r="F92" i="130"/>
  <c r="E81" i="130"/>
  <c r="E80" i="130" s="1"/>
  <c r="F80" i="130" s="1"/>
  <c r="E74" i="130"/>
  <c r="F74" i="130" s="1"/>
  <c r="E71" i="130"/>
  <c r="F71" i="130" s="1"/>
  <c r="E61" i="130"/>
  <c r="F61" i="130" s="1"/>
  <c r="E68" i="130"/>
  <c r="F68" i="130" s="1"/>
  <c r="E57" i="130"/>
  <c r="F57" i="130" s="1"/>
  <c r="E50" i="130"/>
  <c r="F50" i="130"/>
  <c r="E47" i="130"/>
  <c r="F47" i="130" s="1"/>
  <c r="E39" i="130"/>
  <c r="F39" i="130"/>
  <c r="E36" i="130"/>
  <c r="F36" i="130" s="1"/>
  <c r="F35" i="130" s="1"/>
  <c r="F15" i="130"/>
  <c r="F14" i="130"/>
  <c r="F13" i="130"/>
  <c r="F11" i="130"/>
  <c r="F12" i="130"/>
  <c r="F10" i="130"/>
  <c r="F34" i="130"/>
  <c r="F32" i="130"/>
  <c r="F31" i="130"/>
  <c r="F30" i="130"/>
  <c r="F29" i="130"/>
  <c r="F28" i="130"/>
  <c r="F27" i="130"/>
  <c r="F26" i="130"/>
  <c r="F25" i="130"/>
  <c r="F24" i="130"/>
  <c r="F23" i="130"/>
  <c r="F21" i="130"/>
  <c r="F20" i="130"/>
  <c r="F19" i="130"/>
  <c r="F18" i="130"/>
  <c r="E11" i="111"/>
  <c r="E10" i="111"/>
  <c r="E9" i="111"/>
  <c r="E8" i="111"/>
  <c r="D11" i="112"/>
  <c r="D10" i="112"/>
  <c r="D9" i="112"/>
  <c r="M10" i="133"/>
  <c r="E10" i="133" s="1"/>
  <c r="M11" i="133"/>
  <c r="F11" i="133"/>
  <c r="I11" i="133"/>
  <c r="M12" i="133"/>
  <c r="E12" i="133" s="1"/>
  <c r="M13" i="133"/>
  <c r="E13" i="133"/>
  <c r="M14" i="133"/>
  <c r="N14" i="133" s="1"/>
  <c r="M15" i="133"/>
  <c r="E15" i="133" s="1"/>
  <c r="H15" i="133" s="1"/>
  <c r="M16" i="133"/>
  <c r="F16" i="133"/>
  <c r="I16" i="133" s="1"/>
  <c r="M9" i="133"/>
  <c r="E9" i="133" s="1"/>
  <c r="E17" i="132"/>
  <c r="D15" i="132"/>
  <c r="E16" i="132"/>
  <c r="E15" i="132"/>
  <c r="F14" i="116"/>
  <c r="E14" i="116"/>
  <c r="D12" i="112"/>
  <c r="H13" i="115"/>
  <c r="D17" i="133"/>
  <c r="G17" i="133"/>
  <c r="C17" i="133"/>
  <c r="C14" i="96"/>
  <c r="C9" i="96"/>
  <c r="F9" i="96" s="1"/>
  <c r="C17" i="96"/>
  <c r="C15" i="96"/>
  <c r="C16" i="96"/>
  <c r="L17" i="133"/>
  <c r="T10" i="133"/>
  <c r="T11" i="133"/>
  <c r="T12" i="133"/>
  <c r="T13" i="133"/>
  <c r="T15" i="133"/>
  <c r="T16" i="133"/>
  <c r="T14" i="133"/>
  <c r="T9" i="133"/>
  <c r="R10" i="133"/>
  <c r="R11" i="133"/>
  <c r="R12" i="133"/>
  <c r="R13" i="133"/>
  <c r="R15" i="133"/>
  <c r="R16" i="133"/>
  <c r="R14" i="133"/>
  <c r="R9" i="133"/>
  <c r="P10" i="133"/>
  <c r="P11" i="133"/>
  <c r="P12" i="133"/>
  <c r="P13" i="133"/>
  <c r="P15" i="133"/>
  <c r="P16" i="133"/>
  <c r="P14" i="133"/>
  <c r="P9" i="133"/>
  <c r="N12" i="133"/>
  <c r="C19" i="132"/>
  <c r="E19" i="132"/>
  <c r="D9" i="123"/>
  <c r="D10" i="123"/>
  <c r="D11" i="123"/>
  <c r="D8" i="123"/>
  <c r="D20" i="117"/>
  <c r="I12" i="115"/>
  <c r="I16" i="115"/>
  <c r="I17" i="115"/>
  <c r="I15" i="115"/>
  <c r="I11" i="115"/>
  <c r="I10" i="115" s="1"/>
  <c r="H10" i="115"/>
  <c r="F12" i="110"/>
  <c r="F14" i="110" s="1"/>
  <c r="K28" i="107"/>
  <c r="J28" i="107"/>
  <c r="I28" i="107"/>
  <c r="D28" i="107"/>
  <c r="E28" i="107"/>
  <c r="F28" i="107"/>
  <c r="G28" i="107"/>
  <c r="H28" i="107"/>
  <c r="D10" i="132"/>
  <c r="E10" i="132" s="1"/>
  <c r="E20" i="132" s="1"/>
  <c r="E8" i="127" s="1"/>
  <c r="E13" i="132"/>
  <c r="D11" i="132"/>
  <c r="D18" i="132"/>
  <c r="E18" i="132" s="1"/>
  <c r="D14" i="132"/>
  <c r="E14" i="132" s="1"/>
  <c r="B9" i="96"/>
  <c r="E15" i="94"/>
  <c r="F15" i="94"/>
  <c r="D15" i="94"/>
  <c r="F9" i="128"/>
  <c r="E9" i="128"/>
  <c r="F9" i="127"/>
  <c r="E8" i="128"/>
  <c r="E19" i="128" s="1"/>
  <c r="E23" i="128"/>
  <c r="C28" i="107"/>
  <c r="E13" i="128"/>
  <c r="D29" i="95"/>
  <c r="A1" i="95"/>
  <c r="A29" i="95" s="1"/>
  <c r="E16" i="69"/>
  <c r="G14" i="63"/>
  <c r="I18" i="87"/>
  <c r="I12" i="87"/>
  <c r="E14" i="77"/>
  <c r="F14" i="77" s="1"/>
  <c r="F15" i="77" s="1"/>
  <c r="D16" i="63"/>
  <c r="D13" i="63"/>
  <c r="D9" i="63"/>
  <c r="D18" i="63" s="1"/>
  <c r="D17" i="61"/>
  <c r="D12" i="61"/>
  <c r="F18" i="66"/>
  <c r="E10" i="77"/>
  <c r="E15" i="77" s="1"/>
  <c r="E12" i="77"/>
  <c r="E13" i="77"/>
  <c r="I10" i="87"/>
  <c r="J16" i="87" s="1"/>
  <c r="C15" i="61" s="1"/>
  <c r="D18" i="64"/>
  <c r="E9" i="71"/>
  <c r="D24" i="61"/>
  <c r="D23" i="61"/>
  <c r="D22" i="61"/>
  <c r="D20" i="61"/>
  <c r="D18" i="61"/>
  <c r="C16" i="61"/>
  <c r="D16" i="61" s="1"/>
  <c r="C27" i="61"/>
  <c r="E21" i="60"/>
  <c r="C17" i="60"/>
  <c r="A1" i="71"/>
  <c r="D12" i="71"/>
  <c r="D17" i="77"/>
  <c r="E20" i="87"/>
  <c r="G190" i="90"/>
  <c r="G4" i="90"/>
  <c r="A1" i="90"/>
  <c r="A190" i="90" s="1"/>
  <c r="C18" i="69"/>
  <c r="A13" i="67"/>
  <c r="A2" i="67"/>
  <c r="D13" i="67" s="1"/>
  <c r="A20" i="66"/>
  <c r="D20" i="66"/>
  <c r="E4" i="87"/>
  <c r="A1" i="87"/>
  <c r="A20" i="87"/>
  <c r="D4" i="77"/>
  <c r="D4" i="71"/>
  <c r="E29" i="70"/>
  <c r="D4" i="70"/>
  <c r="D4" i="69"/>
  <c r="C4" i="68"/>
  <c r="A1" i="68"/>
  <c r="C14" i="68"/>
  <c r="C4" i="67"/>
  <c r="D4" i="66"/>
  <c r="E4" i="64"/>
  <c r="A1" i="64"/>
  <c r="A17" i="64" s="1"/>
  <c r="D20" i="63"/>
  <c r="C4" i="63"/>
  <c r="A1" i="63"/>
  <c r="A20" i="63" s="1"/>
  <c r="F4" i="62"/>
  <c r="A1" i="62"/>
  <c r="B19" i="62"/>
  <c r="D40" i="61"/>
  <c r="C4" i="61"/>
  <c r="E4" i="60"/>
  <c r="F16" i="38"/>
  <c r="G31" i="53"/>
  <c r="G32" i="53" s="1"/>
  <c r="G33" i="53" s="1"/>
  <c r="G35" i="53" s="1"/>
  <c r="G22" i="53"/>
  <c r="G23" i="53" s="1"/>
  <c r="D42" i="53"/>
  <c r="E42" i="53"/>
  <c r="F22" i="38"/>
  <c r="G22" i="38"/>
  <c r="H22" i="38"/>
  <c r="F23" i="38"/>
  <c r="G23" i="38"/>
  <c r="H23" i="38"/>
  <c r="G21" i="38"/>
  <c r="H21" i="38"/>
  <c r="F21" i="38"/>
  <c r="F18" i="38"/>
  <c r="G18" i="38"/>
  <c r="H18" i="38"/>
  <c r="F19" i="38"/>
  <c r="G19" i="38"/>
  <c r="H19" i="38"/>
  <c r="F17" i="38"/>
  <c r="G17" i="38"/>
  <c r="H17" i="38"/>
  <c r="G16" i="38"/>
  <c r="H16" i="38"/>
  <c r="F15" i="38"/>
  <c r="G15" i="38"/>
  <c r="H15" i="38"/>
  <c r="G14" i="38"/>
  <c r="H14" i="38"/>
  <c r="F14" i="38"/>
  <c r="G12" i="38"/>
  <c r="H12" i="38"/>
  <c r="F12" i="38"/>
  <c r="C10" i="14"/>
  <c r="F10" i="39"/>
  <c r="F26" i="39"/>
  <c r="C10" i="52"/>
  <c r="C16" i="52"/>
  <c r="C20" i="52"/>
  <c r="C28" i="52"/>
  <c r="C30" i="52"/>
  <c r="C24" i="14"/>
  <c r="C35" i="14" s="1"/>
  <c r="H35" i="14" s="1"/>
  <c r="C9" i="68"/>
  <c r="E12" i="128"/>
  <c r="E12" i="127"/>
  <c r="D9" i="96"/>
  <c r="C12" i="119"/>
  <c r="E12" i="119"/>
  <c r="N11" i="133"/>
  <c r="C18" i="97"/>
  <c r="C8" i="98"/>
  <c r="D10" i="98"/>
  <c r="E13" i="127"/>
  <c r="E16" i="133"/>
  <c r="F13" i="133"/>
  <c r="F15" i="133"/>
  <c r="I15" i="133" s="1"/>
  <c r="N15" i="133"/>
  <c r="N13" i="133"/>
  <c r="D14" i="98"/>
  <c r="E11" i="133"/>
  <c r="H11" i="133"/>
  <c r="D11" i="98"/>
  <c r="D13" i="98"/>
  <c r="D12" i="98"/>
  <c r="D9" i="98"/>
  <c r="A6" i="107"/>
  <c r="A5" i="108" s="1"/>
  <c r="A6" i="110" s="1"/>
  <c r="A6" i="111" s="1"/>
  <c r="A6" i="112" s="1"/>
  <c r="A6" i="113" s="1"/>
  <c r="A6" i="115" s="1"/>
  <c r="A6" i="116" s="1"/>
  <c r="A6" i="117" s="1"/>
  <c r="A6" i="118" s="1"/>
  <c r="A6" i="119" s="1"/>
  <c r="A6" i="121" s="1"/>
  <c r="A6" i="123" s="1"/>
  <c r="A6" i="133" s="1"/>
  <c r="A6" i="130" s="1"/>
  <c r="E16" i="128"/>
  <c r="F12" i="133"/>
  <c r="N16" i="133"/>
  <c r="E15" i="128"/>
  <c r="F81" i="130"/>
  <c r="D7" i="108"/>
  <c r="G13" i="63" l="1"/>
  <c r="G15" i="63"/>
  <c r="F14" i="133"/>
  <c r="I13" i="133"/>
  <c r="E93" i="130"/>
  <c r="F93" i="130" s="1"/>
  <c r="I13" i="115"/>
  <c r="E20" i="127" s="1"/>
  <c r="E9" i="127"/>
  <c r="H16" i="133"/>
  <c r="D13" i="112"/>
  <c r="F22" i="130"/>
  <c r="F16" i="130" s="1"/>
  <c r="F9" i="130"/>
  <c r="E14" i="133"/>
  <c r="H14" i="133" s="1"/>
  <c r="C36" i="52"/>
  <c r="E14" i="111"/>
  <c r="F17" i="130"/>
  <c r="C13" i="61"/>
  <c r="D15" i="61"/>
  <c r="H15" i="77"/>
  <c r="E15" i="127"/>
  <c r="E16" i="127"/>
  <c r="E21" i="127"/>
  <c r="E19" i="127"/>
  <c r="K11" i="127"/>
  <c r="I9" i="115"/>
  <c r="E17" i="133"/>
  <c r="I12" i="133"/>
  <c r="H12" i="133"/>
  <c r="E56" i="130"/>
  <c r="E17" i="127"/>
  <c r="N10" i="133"/>
  <c r="E17" i="128"/>
  <c r="N9" i="133"/>
  <c r="F9" i="133"/>
  <c r="H9" i="133" s="1"/>
  <c r="H13" i="133"/>
  <c r="E70" i="130"/>
  <c r="F70" i="130" s="1"/>
  <c r="E20" i="128"/>
  <c r="E21" i="128"/>
  <c r="J8" i="128"/>
  <c r="F10" i="133"/>
  <c r="I10" i="133" s="1"/>
  <c r="I14" i="133" l="1"/>
  <c r="I9" i="133"/>
  <c r="I17" i="133" s="1"/>
  <c r="F17" i="133"/>
  <c r="D13" i="61"/>
  <c r="C11" i="61"/>
  <c r="H10" i="133"/>
  <c r="H17" i="133" s="1"/>
  <c r="L18" i="133" s="1"/>
  <c r="F56" i="130"/>
  <c r="E54" i="130"/>
  <c r="F54" i="130" l="1"/>
  <c r="E46" i="130"/>
  <c r="F46" i="130" s="1"/>
  <c r="D11" i="61"/>
  <c r="D42" i="61"/>
  <c r="D44" i="61" s="1"/>
  <c r="C10" i="61"/>
  <c r="D10" i="61" l="1"/>
  <c r="D41" i="61"/>
  <c r="D43" i="61" s="1"/>
  <c r="C21" i="61"/>
  <c r="C25" i="61" l="1"/>
  <c r="D25" i="61" s="1"/>
  <c r="D21" i="61"/>
  <c r="K10" i="133"/>
  <c r="K13" i="133"/>
  <c r="K15" i="133"/>
  <c r="K12" i="133"/>
  <c r="K14" i="133"/>
  <c r="K16" i="133"/>
  <c r="K9" i="133"/>
  <c r="K11" i="133"/>
</calcChain>
</file>

<file path=xl/comments1.xml><?xml version="1.0" encoding="utf-8"?>
<comments xmlns="http://schemas.openxmlformats.org/spreadsheetml/2006/main">
  <authors>
    <author>Administrator</author>
  </authors>
  <commentList>
    <comment ref="E13" authorId="0" shapeId="0">
      <text>
        <r>
          <rPr>
            <b/>
            <sz val="9"/>
            <color indexed="81"/>
            <rFont val="Tahoma"/>
            <family val="2"/>
            <charset val="163"/>
          </rPr>
          <t>Administrator:</t>
        </r>
        <r>
          <rPr>
            <sz val="9"/>
            <color indexed="81"/>
            <rFont val="Tahoma"/>
            <family val="2"/>
            <charset val="163"/>
          </rPr>
          <t xml:space="preserve">
BIEU TP HOA BINH</t>
        </r>
      </text>
    </comment>
  </commentList>
</comments>
</file>

<file path=xl/comments2.xml><?xml version="1.0" encoding="utf-8"?>
<comments xmlns="http://schemas.openxmlformats.org/spreadsheetml/2006/main">
  <authors>
    <author>Administrator</author>
  </authors>
  <commentList>
    <comment ref="E13" authorId="0" shapeId="0">
      <text>
        <r>
          <rPr>
            <b/>
            <sz val="9"/>
            <color indexed="81"/>
            <rFont val="Tahoma"/>
            <family val="2"/>
            <charset val="163"/>
          </rPr>
          <t>Administrator:</t>
        </r>
        <r>
          <rPr>
            <sz val="9"/>
            <color indexed="81"/>
            <rFont val="Tahoma"/>
            <family val="2"/>
            <charset val="163"/>
          </rPr>
          <t xml:space="preserve">
BIEU TP HOA BINH</t>
        </r>
      </text>
    </comment>
  </commentList>
</comments>
</file>

<file path=xl/sharedStrings.xml><?xml version="1.0" encoding="utf-8"?>
<sst xmlns="http://schemas.openxmlformats.org/spreadsheetml/2006/main" count="2973" uniqueCount="1227">
  <si>
    <t>TRƯỜNG CHUYÊN NGHIỆP VÀ DẠY NGHỀ</t>
  </si>
  <si>
    <t>Đơn vị</t>
  </si>
  <si>
    <t>Nội dung</t>
  </si>
  <si>
    <t>Loại hình /Tiêu chí</t>
  </si>
  <si>
    <t>I- MẪU GIÁO, MẦM NON</t>
  </si>
  <si>
    <t>III- TRUNG HỌC CƠ SỞ:</t>
  </si>
  <si>
    <t>IV- TRUNG HỌC PHỔ THÔNG:</t>
  </si>
  <si>
    <t>II- TIỂU HỌC</t>
  </si>
  <si>
    <t>Công trình</t>
  </si>
  <si>
    <t>IV</t>
  </si>
  <si>
    <t>V</t>
  </si>
  <si>
    <t>STT</t>
  </si>
  <si>
    <t>TT</t>
  </si>
  <si>
    <t>I</t>
  </si>
  <si>
    <t>III</t>
  </si>
  <si>
    <t>1.1</t>
  </si>
  <si>
    <t>2.1</t>
  </si>
  <si>
    <t>II</t>
  </si>
  <si>
    <t>Năm 2010</t>
  </si>
  <si>
    <t>Năm 2011</t>
  </si>
  <si>
    <t>Ghi chú</t>
  </si>
  <si>
    <t>Độc lập - Tự do - Hạnh phúc</t>
  </si>
  <si>
    <t>Địa điểm</t>
  </si>
  <si>
    <t>Tổng cộng</t>
  </si>
  <si>
    <t>PHÒNG QUẢN LÝ ĐÔ THỊ</t>
  </si>
  <si>
    <t>CỘNG HOÀ XÃ HỘI CHỦ NGHĨA VIỆT NAM</t>
  </si>
  <si>
    <t>Doanh nghiệp</t>
  </si>
  <si>
    <t>Địa chỉ</t>
  </si>
  <si>
    <t>Diện tích (m2)</t>
  </si>
  <si>
    <t>Số phòng</t>
  </si>
  <si>
    <t>PHÒNG VĂN HOÁ - THÔNG TIN</t>
  </si>
  <si>
    <t>Khu Vực</t>
  </si>
  <si>
    <t>Người</t>
  </si>
  <si>
    <t>Ngày/LK</t>
  </si>
  <si>
    <t>Cơ sở</t>
  </si>
  <si>
    <t>Phòng/buồng</t>
  </si>
  <si>
    <t>Triệu đồng</t>
  </si>
  <si>
    <t>Nghìn đồng/LK</t>
  </si>
  <si>
    <t>LK/năm</t>
  </si>
  <si>
    <t>Chỉ tiêu</t>
  </si>
  <si>
    <t>Tổng lượng khách đến Thị trấn</t>
  </si>
  <si>
    <t>Khách quốc tế</t>
  </si>
  <si>
    <t>Khách trong nước</t>
  </si>
  <si>
    <t>Bình quân số ngày lưu trú/ lượt khách</t>
  </si>
  <si>
    <t>Tổng số cơ sở lưu trú</t>
  </si>
  <si>
    <t>Tổng số phòng buồng</t>
  </si>
  <si>
    <t>Tổng doanh thu du lịch</t>
  </si>
  <si>
    <t>Chỉ tiêu bình quân</t>
  </si>
  <si>
    <t>Số khách lưu trú</t>
  </si>
  <si>
    <t>Số khách không lưu trú</t>
  </si>
  <si>
    <t xml:space="preserve">Các cơ sở dịch vụ </t>
  </si>
  <si>
    <t>- Nhà hàng</t>
  </si>
  <si>
    <t>- Vũ trường</t>
  </si>
  <si>
    <t>- Khu du lịch</t>
  </si>
  <si>
    <t>Độc lập -Tự do - Hạnh phúc</t>
  </si>
  <si>
    <t>PHÒNG GIÁO DỤC &amp; ĐÀO TẠO</t>
  </si>
  <si>
    <t>Hiện trạng quản lý và sử dụng</t>
  </si>
  <si>
    <r>
      <t>Diện tích (m</t>
    </r>
    <r>
      <rPr>
        <b/>
        <vertAlign val="superscript"/>
        <sz val="13"/>
        <rFont val="Times New Roman"/>
        <family val="1"/>
      </rPr>
      <t>2</t>
    </r>
    <r>
      <rPr>
        <b/>
        <sz val="13"/>
        <rFont val="Times New Roman"/>
        <family val="1"/>
      </rPr>
      <t>)</t>
    </r>
  </si>
  <si>
    <t>Diện tích
(m2)</t>
  </si>
  <si>
    <t>Cơ sở lưu trú đã xếp hạng</t>
  </si>
  <si>
    <t>Cơ quan quản lý</t>
  </si>
  <si>
    <t>Tiêu chuẩn</t>
  </si>
  <si>
    <t>Hệ thống thoát nước</t>
  </si>
  <si>
    <t>Trường đạt chuẩn Quốc gia</t>
  </si>
  <si>
    <t>Hoạt động đầu tư xây dựng, nâng cấp cải tạo trong 5 năm gần đây</t>
  </si>
  <si>
    <t>Khu vực thị trấn hiện hữu</t>
  </si>
  <si>
    <t xml:space="preserve"> 1 sao</t>
  </si>
  <si>
    <t xml:space="preserve"> 2 sao</t>
  </si>
  <si>
    <t>Nhà nghỉ</t>
  </si>
  <si>
    <t>Cơ sở lưu trú chưa thẩm định xếp hạng</t>
  </si>
  <si>
    <t>Loại hình - hạng công trình</t>
  </si>
  <si>
    <t>UBND HUYỆN PHỔ YÊN</t>
  </si>
  <si>
    <t>Phổ Yên, ngày       tháng       năm 2013</t>
  </si>
  <si>
    <t>BIỂU 12: DANH MỤC CÔNG TRÌNH CÔNG CỘNG PHỤC VỤ CẤP KHU Ở 
TRÊN ĐỊA BÀN THỊ TRẤN BA HÀNG MỞ RỘNG NĂM 2012</t>
  </si>
  <si>
    <t>BIỂU 35: THỐNG KÊ CÁC CHỈ TIÊU KINH TẾ KỸ THUẬT NGÀNH DU LỊCH 
TRÊN ĐỊA BÀN THỊ TRẤN BA HÀNG MỞ RỘNG NĂM 2012</t>
  </si>
  <si>
    <t>BIỂU 36: DANH SÁCH CƠ SỞ LƯU TRÚ TRÊN ĐỊA BÀN 
THỊ TRẤN BA HÀNG MỞ RỘNG NĂM 2012</t>
  </si>
  <si>
    <t>Năm 2012</t>
  </si>
  <si>
    <t>BIỂU 16: DANH MỤC CÔNG TRÌNH GIÁO DỤC VÀ ĐÀO TẠO TRÊN ĐỊA BÀN THỊ TRẤN BA HÀNG MỞ RỘNG NĂM 2012</t>
  </si>
  <si>
    <t>Khu vực đô thị hóa tại một số xã</t>
  </si>
  <si>
    <t>Thị trấn hiện hữu</t>
  </si>
  <si>
    <t>(TT Ba Hàng, TT Bãi Bông, các xã Nam Tiến, Trung Thành, Thuận Thành, một phần các xã Hồng Tiến, Đắc Sơn, Đồng Tiến, Nam Tiến, Tân Hương, Đông Cao theo Quy hoạch chung đã được phê duyệt)</t>
  </si>
  <si>
    <t>Danh mục các bảng biểu địa phương cung cấp</t>
  </si>
  <si>
    <t xml:space="preserve">Biểu số </t>
  </si>
  <si>
    <t>Đã có</t>
  </si>
  <si>
    <t>Chưa có</t>
  </si>
  <si>
    <t>Chi chú</t>
  </si>
  <si>
    <t>P Cung cấp</t>
  </si>
  <si>
    <t>Các chỉ tiêu kinh tế</t>
  </si>
  <si>
    <t>Chi cục TK</t>
  </si>
  <si>
    <t>Dân số và lao động</t>
  </si>
  <si>
    <t>Tổng hợp thu chi ngân sách</t>
  </si>
  <si>
    <t>Phòng TC-KH</t>
  </si>
  <si>
    <t>Các hộ nghèo</t>
  </si>
  <si>
    <t>P LĐ TBXH</t>
  </si>
  <si>
    <t>Diện tích, dân số</t>
  </si>
  <si>
    <t>Tạm trú</t>
  </si>
  <si>
    <t>Công an H</t>
  </si>
  <si>
    <t>Tỷ lệ LĐ phí NN</t>
  </si>
  <si>
    <t>Tình hình nhà ở</t>
  </si>
  <si>
    <t>Phòng KT HT</t>
  </si>
  <si>
    <t>Cơ cấu SD đất</t>
  </si>
  <si>
    <t>Phòng TN MT</t>
  </si>
  <si>
    <t>Sử dụng đất</t>
  </si>
  <si>
    <t>Các công trình công cộng cấp khu ở</t>
  </si>
  <si>
    <t>P QL ĐT</t>
  </si>
  <si>
    <t>Các công trình công cộng phục vụ cấp đô thị</t>
  </si>
  <si>
    <t>Y tế</t>
  </si>
  <si>
    <t>P Y tế</t>
  </si>
  <si>
    <t>TH số liệu các trường</t>
  </si>
  <si>
    <t>P GD</t>
  </si>
  <si>
    <t>Danh mục các công trình GD, đào tạo</t>
  </si>
  <si>
    <t>Cơ sở văn hóa nghệ thuật</t>
  </si>
  <si>
    <t>P Văn Hóa</t>
  </si>
  <si>
    <t>Công trình TDTT</t>
  </si>
  <si>
    <t>Công trình dịch vụ TM</t>
  </si>
  <si>
    <t>Danh mục bến bãi đỗ xe</t>
  </si>
  <si>
    <t>TH hệ thống đường GT</t>
  </si>
  <si>
    <t>Hiện trạng cấp nước</t>
  </si>
  <si>
    <t>XN CN</t>
  </si>
  <si>
    <t>Hiện trạng đường ống cấp nước</t>
  </si>
  <si>
    <t>Danh mục các tuyến phố chính được chiếu sáng</t>
  </si>
  <si>
    <t>TH hệ thống điện chiếu sáng</t>
  </si>
  <si>
    <t>Tổng sản lượng điện tiêu thụ</t>
  </si>
  <si>
    <t>TH số liệu viễn thông</t>
  </si>
  <si>
    <t>Thống kê diện tích cây xanh</t>
  </si>
  <si>
    <t>XN MT</t>
  </si>
  <si>
    <t>Nhà tang lễ và thu gom rác thải</t>
  </si>
  <si>
    <t>Thiếu công tác thu gom CTR</t>
  </si>
  <si>
    <t>Các khu đô thị mới trên địa bàn</t>
  </si>
  <si>
    <t>Ban QL Các DA</t>
  </si>
  <si>
    <t>DM các khu cải tạo chỉnh trang</t>
  </si>
  <si>
    <t>DM không gian công cộng</t>
  </si>
  <si>
    <t>DM công trình văn hóa</t>
  </si>
  <si>
    <t>TK các chỉ tiêu kinh tế kỹ thuật du lịch</t>
  </si>
  <si>
    <t>DM các cơ sở lưu trú</t>
  </si>
  <si>
    <t>DM các DA đầu tư</t>
  </si>
  <si>
    <t>Điện lực</t>
  </si>
  <si>
    <t>Bổ sung QĐ công nhận DT QG</t>
  </si>
  <si>
    <t>Tách số khẩu nghèo</t>
  </si>
  <si>
    <t>Xem lại tổng số hộ dân</t>
  </si>
  <si>
    <t>Danh mục các tuyến &gt;11.5m được chiếu sáng</t>
  </si>
  <si>
    <t>- Mới có 02 công trình cấp ĐT
- Kiểm tra xem có rạp chiếu phim, rạp hát…</t>
  </si>
  <si>
    <t>- Tính thêm tổng số HĐ CC nước
- Xem các hộ dân dùng giếng khoan có hợp vệ sinh không</t>
  </si>
  <si>
    <t>Bổ sung thêm các dự án từ 2013</t>
  </si>
  <si>
    <t>Tính lực lượng SV vào thương trú</t>
  </si>
  <si>
    <t>- Thiếu chiều rộng, vỉa hè, lòng đường
- Xem có đường trên 11.5m</t>
  </si>
  <si>
    <t>Xem thêm diện tích CV, ao hồ..</t>
  </si>
  <si>
    <t>Chưa có tỷ lệ tăng cơ học</t>
  </si>
  <si>
    <t>- Thêm diện tích TT Thương mại
- Thiếu số liệu vận tải hành khách</t>
  </si>
  <si>
    <t>- Bổ sung thêm địa điểm</t>
  </si>
  <si>
    <t>- Bỏ</t>
  </si>
  <si>
    <t>Chưa</t>
  </si>
  <si>
    <t>Bỏ</t>
  </si>
  <si>
    <t>Chưa có diện tích (cung cấp thêm diện tích)</t>
  </si>
  <si>
    <t>Xem lại thu nhập bình quân</t>
  </si>
  <si>
    <t>Tỷ lệ LĐ phi NN quá thấp</t>
  </si>
  <si>
    <t>3.1</t>
  </si>
  <si>
    <t>3.2</t>
  </si>
  <si>
    <t>3.3</t>
  </si>
  <si>
    <t>UBND THÀNH PHỐ HÒA BÌNH</t>
  </si>
  <si>
    <t>Tên đơn vị hành chính</t>
  </si>
  <si>
    <t>A</t>
  </si>
  <si>
    <t>B</t>
  </si>
  <si>
    <t>CỘNG HÒA XÃ HỘI CHỦ NGHĨA VIỆT NAM</t>
  </si>
  <si>
    <t>Dân số theo giới tính</t>
  </si>
  <si>
    <t>Nam</t>
  </si>
  <si>
    <t>1.2</t>
  </si>
  <si>
    <t>Nữ</t>
  </si>
  <si>
    <t>Dân số theo độ tuổi</t>
  </si>
  <si>
    <t>2.2</t>
  </si>
  <si>
    <t>2.3</t>
  </si>
  <si>
    <t>Trên 60 tuổi</t>
  </si>
  <si>
    <t>Thành phần dân tộc</t>
  </si>
  <si>
    <t>Dân tộc Kinh</t>
  </si>
  <si>
    <t>Danh mục</t>
  </si>
  <si>
    <t>Lao động phi nông nghiệp</t>
  </si>
  <si>
    <t>Công nghiệp, tiểu thủ công nghiệp</t>
  </si>
  <si>
    <t>Xây dựng</t>
  </si>
  <si>
    <t>1.3</t>
  </si>
  <si>
    <t>1.4</t>
  </si>
  <si>
    <t>Lao động dịch vụ khác</t>
  </si>
  <si>
    <t>1.5</t>
  </si>
  <si>
    <t>1.6</t>
  </si>
  <si>
    <t>Độc lập-Tự do-Hạnh phúc</t>
  </si>
  <si>
    <t>Đơn vị: đồng</t>
  </si>
  <si>
    <t xml:space="preserve"> TT</t>
  </si>
  <si>
    <t>DANH MỤC</t>
  </si>
  <si>
    <t>TỔNG THU NGÂN SÁCH TRÊN ĐỊA BÀN</t>
  </si>
  <si>
    <t>Các khoản thu 100%</t>
  </si>
  <si>
    <t>Thuế môn bài hộ nhỏ (Từ bậc 4-6)</t>
  </si>
  <si>
    <t>Phí, lệ phí</t>
  </si>
  <si>
    <t>Thu từ quỹ đất công ích và hoa lợi công sản</t>
  </si>
  <si>
    <t>Thu từ hoạt động kinh tế và sự nhiệp</t>
  </si>
  <si>
    <t>Đóng góp của nhân dân theo quy định</t>
  </si>
  <si>
    <t>Đóng góp tự nguyện của các tổ chức cá nhân</t>
  </si>
  <si>
    <t>1.7</t>
  </si>
  <si>
    <t>Viện trợ trực tiếp của nước ngoài</t>
  </si>
  <si>
    <t>1.8</t>
  </si>
  <si>
    <t>Thu khác + phạt</t>
  </si>
  <si>
    <t>1.9</t>
  </si>
  <si>
    <t>Thu hồi các khoản chi năm trước</t>
  </si>
  <si>
    <t>1.10</t>
  </si>
  <si>
    <t>Các khoản thu phân chia theo tỷ lệ</t>
  </si>
  <si>
    <t>Thuế sử dụng đất nông nghiệp</t>
  </si>
  <si>
    <t>Thuế chuyển quyền sử dụng đất</t>
  </si>
  <si>
    <t>Thuế nhà đất (phi nông nghiệp)</t>
  </si>
  <si>
    <t>2.4</t>
  </si>
  <si>
    <t>Tiền cấp quyền sử dụng đất</t>
  </si>
  <si>
    <t>2.5</t>
  </si>
  <si>
    <t>2.6</t>
  </si>
  <si>
    <t>Lệ phí trước bạ nhà đất</t>
  </si>
  <si>
    <t>2.7</t>
  </si>
  <si>
    <t>Thuế tiêu thụ đặc biệt đối với hàng hóa SX trong nước</t>
  </si>
  <si>
    <t>2.8</t>
  </si>
  <si>
    <t>Các khoản thu phân chia khác (nếu được tỉnh phân cấp)</t>
  </si>
  <si>
    <t>2.9</t>
  </si>
  <si>
    <t>Thuế muôn bài từ các cá nhân, hộ kinh doanh</t>
  </si>
  <si>
    <t>2.10</t>
  </si>
  <si>
    <t>Thuế GTGT và TNDN</t>
  </si>
  <si>
    <t>2.11</t>
  </si>
  <si>
    <t>Thuế tu nhập cá nhân</t>
  </si>
  <si>
    <t>2.12</t>
  </si>
  <si>
    <t>Phí bảo vệ môi trường</t>
  </si>
  <si>
    <t>2.13</t>
  </si>
  <si>
    <t>Phí sử dụng đường bộ</t>
  </si>
  <si>
    <t>Thu từ bổ sung từ ngân sách cấp trên</t>
  </si>
  <si>
    <t>Thu bổ sung có mục tiêu ngân sách cấp trên</t>
  </si>
  <si>
    <t>Thu kết dư ngân sách năm trước</t>
  </si>
  <si>
    <t>Thu chuyển nguồn từ năm trước sang (nếu có)</t>
  </si>
  <si>
    <t>TỔNG CHI NGÂN SÁCH TRÊN ĐỊA BÀN</t>
  </si>
  <si>
    <t>Chi thường xuyên</t>
  </si>
  <si>
    <t>Sự nghiệp kinh tế</t>
  </si>
  <si>
    <t>Sự nghiệp xã hội</t>
  </si>
  <si>
    <t>Sự nghiệp giáo dục</t>
  </si>
  <si>
    <t>Sự nghiệp đào tạo</t>
  </si>
  <si>
    <t>Sự nghiệp truyền thanh</t>
  </si>
  <si>
    <t>Sự nghiệp y tế</t>
  </si>
  <si>
    <t>Sự nghiệp văn hóa thông tin</t>
  </si>
  <si>
    <t>Sự nghiệp thể dục thể thao</t>
  </si>
  <si>
    <t>Chi quản lý nhà nước, Đảng, đoàn thể</t>
  </si>
  <si>
    <t>Chi an ninh - quốc phòng</t>
  </si>
  <si>
    <t>1.11</t>
  </si>
  <si>
    <t>Chi khác</t>
  </si>
  <si>
    <t>1.12</t>
  </si>
  <si>
    <t>Chi xây dựng nhà ở hộ nghèo</t>
  </si>
  <si>
    <t>Chi đầu tư phát triển</t>
  </si>
  <si>
    <t>Chi đầu tư XDCB</t>
  </si>
  <si>
    <t>Dự phòng</t>
  </si>
  <si>
    <t>Chi chuyển nguồn</t>
  </si>
  <si>
    <t>Chi nộp ngân sách cấp trên</t>
  </si>
  <si>
    <t>Danh mục dự án</t>
  </si>
  <si>
    <t xml:space="preserve">Chủ đầu tư </t>
  </si>
  <si>
    <t>Thời gian thi công</t>
  </si>
  <si>
    <t>Nguồn vốn</t>
  </si>
  <si>
    <t>Tiến độ thực hiện</t>
  </si>
  <si>
    <t>Điện năng tiêu thụ (kWh/năm)</t>
  </si>
  <si>
    <t>Tổng số tiền điện (đồng)</t>
  </si>
  <si>
    <t>Khu dân cư tập trung</t>
  </si>
  <si>
    <t>Khu vực cơ quan tổ chức</t>
  </si>
  <si>
    <t>Chiếu sáng công cộng</t>
  </si>
  <si>
    <t>Năm</t>
  </si>
  <si>
    <t>Đường dây</t>
  </si>
  <si>
    <t>Trạm biến áp</t>
  </si>
  <si>
    <t>Độc lập – Tự do – Hạnh phúc</t>
  </si>
  <si>
    <t>Loại đất</t>
  </si>
  <si>
    <t xml:space="preserve"> Diện tích
(ha)</t>
  </si>
  <si>
    <t>Tỷ lệ so với tổng diện tích đất (%)</t>
  </si>
  <si>
    <t>Đất toàn xã</t>
  </si>
  <si>
    <t>Đất xây dựng đô thị</t>
  </si>
  <si>
    <t>Đất dân dụng</t>
  </si>
  <si>
    <t>a.</t>
  </si>
  <si>
    <t>Đất khu ở</t>
  </si>
  <si>
    <t>b.</t>
  </si>
  <si>
    <t>Đất CTCC</t>
  </si>
  <si>
    <t>c.</t>
  </si>
  <si>
    <t>Đất cây xanh, TDTT</t>
  </si>
  <si>
    <t>d.</t>
  </si>
  <si>
    <t>Đất giao thông</t>
  </si>
  <si>
    <t>Đất ngoài dân dụng</t>
  </si>
  <si>
    <t>Đất du lịch, di tích, tôn giáo</t>
  </si>
  <si>
    <t>Đất quốc phòng, an ninh</t>
  </si>
  <si>
    <t>Đất bãi thải xử lý chất thải</t>
  </si>
  <si>
    <t>Đất nghĩa trang, nghĩa địa</t>
  </si>
  <si>
    <t>Đất khác</t>
  </si>
  <si>
    <t>Đất sông suối, kênh rạch</t>
  </si>
  <si>
    <t>Đất chuyên dùng khác</t>
  </si>
  <si>
    <t>CÁC CHỈ TIÊU TỔNG HỢP</t>
  </si>
  <si>
    <t>Hiện trạng TTMR</t>
  </si>
  <si>
    <t>Dân số khu vực nội thị</t>
  </si>
  <si>
    <t>người</t>
  </si>
  <si>
    <t>Diện tích đất xây dựng đô thị</t>
  </si>
  <si>
    <t xml:space="preserve"> km2 </t>
  </si>
  <si>
    <t xml:space="preserve">Diện tích đất dân dụng </t>
  </si>
  <si>
    <t>m2</t>
  </si>
  <si>
    <t xml:space="preserve">Mật độ dân số đô thị </t>
  </si>
  <si>
    <t xml:space="preserve"> người/km2 </t>
  </si>
  <si>
    <t xml:space="preserve">Chỉ tiêu đất dân dụng </t>
  </si>
  <si>
    <t>m2/người</t>
  </si>
  <si>
    <t>PHÒNG Y TẾ</t>
  </si>
  <si>
    <t>Cơ sở Y tế</t>
  </si>
  <si>
    <t>Số lượng</t>
  </si>
  <si>
    <t>Quy mô</t>
  </si>
  <si>
    <t>Số giường</t>
  </si>
  <si>
    <t>Số lượng 
cán bộ CNV</t>
  </si>
  <si>
    <r>
      <t>Diện tích (m</t>
    </r>
    <r>
      <rPr>
        <b/>
        <sz val="12"/>
        <rFont val="Arial"/>
        <family val="2"/>
        <charset val="163"/>
      </rPr>
      <t>²</t>
    </r>
    <r>
      <rPr>
        <b/>
        <sz val="12"/>
        <rFont val="Times New Roman"/>
        <family val="1"/>
      </rPr>
      <t>)</t>
    </r>
  </si>
  <si>
    <t>Y tế khu vực, ngành</t>
  </si>
  <si>
    <t>Y tế tuyến tỉnh</t>
  </si>
  <si>
    <t>Y tế tuyến thành phố</t>
  </si>
  <si>
    <t>Bệnh viện đa khoa</t>
  </si>
  <si>
    <t>Trung tâm Y tế dự phòng</t>
  </si>
  <si>
    <t>Trạm y tế xã</t>
  </si>
  <si>
    <t>Cơ sở KCB ngoài công lập</t>
  </si>
  <si>
    <t>PHÒNG GIÁO DỤC VÀ ĐÀO TẠO</t>
  </si>
  <si>
    <t>TÊN TRƯỜNG</t>
  </si>
  <si>
    <t>ĐỊA ĐIỂM</t>
  </si>
  <si>
    <t>CƠ QUAN QUẢN LÝ</t>
  </si>
  <si>
    <t>GHI CHÚ</t>
  </si>
  <si>
    <t>Trường Mẫu giáo - Mầm non</t>
  </si>
  <si>
    <t>Trường Tiểu học</t>
  </si>
  <si>
    <t>Trường Trung học Cơ sở</t>
  </si>
  <si>
    <t>PHÒNG VĂN HÓA - THÔNG TIN</t>
  </si>
  <si>
    <t>Hạng mục</t>
  </si>
  <si>
    <t xml:space="preserve"> Số lượng </t>
  </si>
  <si>
    <t xml:space="preserve"> Diện tích (m2) </t>
  </si>
  <si>
    <t xml:space="preserve">Sân bóng </t>
  </si>
  <si>
    <t>Sân bóng đá</t>
  </si>
  <si>
    <t xml:space="preserve">Sân bóng đá mini </t>
  </si>
  <si>
    <t>Sân bóng chuyền</t>
  </si>
  <si>
    <t>Sân Tennis</t>
  </si>
  <si>
    <t>Sân cầu lông</t>
  </si>
  <si>
    <t>CLB Thể hình</t>
  </si>
  <si>
    <t>Tên đường</t>
  </si>
  <si>
    <t>Điểm đầu</t>
  </si>
  <si>
    <t>Điểm cuối</t>
  </si>
  <si>
    <t>Khẩu độ 
(m)</t>
  </si>
  <si>
    <t xml:space="preserve"> Chiều dài (km) </t>
  </si>
  <si>
    <t>Tên cơ sở sản xuất</t>
  </si>
  <si>
    <t>Cơ sở mới xây dựng</t>
  </si>
  <si>
    <t>Cơ sở mới xây dựng có trạm xử lý</t>
  </si>
  <si>
    <t>Tỷ lệ xử lý tại các cơ sở sản xuất (%)</t>
  </si>
  <si>
    <r>
      <t xml:space="preserve"> Tổng lượng CTR được thu gom, xử lý </t>
    </r>
    <r>
      <rPr>
        <sz val="12"/>
        <rFont val="Times New Roman"/>
        <family val="1"/>
      </rPr>
      <t>(Tấn/năm)</t>
    </r>
    <r>
      <rPr>
        <b/>
        <sz val="12"/>
        <rFont val="Times New Roman"/>
        <family val="1"/>
      </rPr>
      <t xml:space="preserve"> </t>
    </r>
  </si>
  <si>
    <r>
      <t xml:space="preserve">Tỷ lệ CTR được thu gom, xử lý </t>
    </r>
    <r>
      <rPr>
        <sz val="12"/>
        <rFont val="Times New Roman"/>
        <family val="1"/>
      </rPr>
      <t>(%)</t>
    </r>
  </si>
  <si>
    <t>Rác thải sinh hoạt</t>
  </si>
  <si>
    <t>Rác thải công nghiệp</t>
  </si>
  <si>
    <t>Phế thải xây dựng</t>
  </si>
  <si>
    <t>Rác thải y tế</t>
  </si>
  <si>
    <t>Các khu vực</t>
  </si>
  <si>
    <t>Đơn vị tính</t>
  </si>
  <si>
    <t>Diện tích</t>
  </si>
  <si>
    <t>Cây xanh khu công viên, quảng trường</t>
  </si>
  <si>
    <t>Cây xanh đường phố</t>
  </si>
  <si>
    <t>CÔNG TY CỔ PHẦN NƯỚC SẠCH HÒA BÌNH</t>
  </si>
  <si>
    <t>Tên nhà máy, trạm xử lý</t>
  </si>
  <si>
    <t>Công suất  
(m3/ngày đêm)</t>
  </si>
  <si>
    <t>Khu vực cấp</t>
  </si>
  <si>
    <t xml:space="preserve">Trạm xử lý Bờ phải </t>
  </si>
  <si>
    <t xml:space="preserve">Trạm xử lý Bờ trái </t>
  </si>
  <si>
    <t>Loại đường ống</t>
  </si>
  <si>
    <t>Đường kính 
(mm)</t>
  </si>
  <si>
    <t>Chiều dài tuyến ống 
(m)</t>
  </si>
  <si>
    <t>Vật liệu ống</t>
  </si>
  <si>
    <t xml:space="preserve">Khu vực cấp nước </t>
  </si>
  <si>
    <t>Tổng số hộ</t>
  </si>
  <si>
    <t>Tổng số hộ sử dụng nước máy, nước hợp vệ sinh</t>
  </si>
  <si>
    <t>,</t>
  </si>
  <si>
    <t>Loại đường</t>
  </si>
  <si>
    <t>Chiều rộng mặt đường (m)</t>
  </si>
  <si>
    <t>Lộ giới đường 
(m)</t>
  </si>
  <si>
    <t>Chiều dài
 (km)</t>
  </si>
  <si>
    <t>Diện tích đất giao thông (m2)</t>
  </si>
  <si>
    <t>Đường giao thụng khu vực tập trung dõn cư</t>
  </si>
  <si>
    <t>Đường giao thông đối ngoại</t>
  </si>
  <si>
    <t>Quốc lộ 6</t>
  </si>
  <si>
    <t>Đường trong xã</t>
  </si>
  <si>
    <t>Chức vụ, chức danh</t>
  </si>
  <si>
    <t>Tổng số</t>
  </si>
  <si>
    <t>Chia ra</t>
  </si>
  <si>
    <t>Chủ tịch UBND</t>
  </si>
  <si>
    <t>Phó chủ tịch UBND</t>
  </si>
  <si>
    <t xml:space="preserve">Chủ tịch Ủy ban MTTQ </t>
  </si>
  <si>
    <t>Bí thư đoàn thanh niên</t>
  </si>
  <si>
    <t>Trưởng Công an</t>
  </si>
  <si>
    <t>Chỉ huy trưởng Quân sự</t>
  </si>
  <si>
    <t>Năm 
xây dựng</t>
  </si>
  <si>
    <t>Phân loại
(hạng)</t>
  </si>
  <si>
    <t>Chất lượng</t>
  </si>
  <si>
    <t>Đánh giá 
hoạt động</t>
  </si>
  <si>
    <t>Vị trí xây dựng</t>
  </si>
  <si>
    <t>Đã ổn định 
theo QH</t>
  </si>
  <si>
    <t>Cần phải 
di rời</t>
  </si>
  <si>
    <t xml:space="preserve">Chợ </t>
  </si>
  <si>
    <t>Siêu thị</t>
  </si>
  <si>
    <t>Tổng chiều dài 
(km)</t>
  </si>
  <si>
    <t xml:space="preserve">Tổng chiều dài tuyến đường được chiếu sáng (km) </t>
  </si>
  <si>
    <t>PHÒNG KINH TẾ</t>
  </si>
  <si>
    <t>Diện tích 
đất XD 
(m2)</t>
  </si>
  <si>
    <t>Cấp 
quản lý</t>
  </si>
  <si>
    <t>Ước tính 
vốn đầu tư 
(tỷ)</t>
  </si>
  <si>
    <t>Cửa hàng nhôm kính, cửa sắt</t>
  </si>
  <si>
    <t>Cửa hàng sửa chữa ô tô</t>
  </si>
  <si>
    <t>Cửa hàng sửa chữa xe máy</t>
  </si>
  <si>
    <t>Cửa hàng bánh kẹo thuốc lá</t>
  </si>
  <si>
    <t>Cửa hàng gas</t>
  </si>
  <si>
    <t>Dịch vụ rửa xe máy</t>
  </si>
  <si>
    <t>Cửa hàng bán thiết bị nước</t>
  </si>
  <si>
    <t>Cửa hàng bán đồ mộc dân dụng</t>
  </si>
  <si>
    <t>Cửa hàng bán quần áo</t>
  </si>
  <si>
    <t>Hiệu thuốc</t>
  </si>
  <si>
    <t>Tỷ lệ sử dụng nước sạch (%)</t>
  </si>
  <si>
    <r>
      <t xml:space="preserve">  Tổng lượng CTR phát sinh </t>
    </r>
    <r>
      <rPr>
        <sz val="12"/>
        <rFont val="Times New Roman"/>
        <family val="1"/>
      </rPr>
      <t>(Tấn/năm)</t>
    </r>
    <r>
      <rPr>
        <b/>
        <sz val="12"/>
        <rFont val="Times New Roman"/>
        <family val="1"/>
      </rPr>
      <t xml:space="preserve"> </t>
    </r>
  </si>
  <si>
    <t>-</t>
  </si>
  <si>
    <t>Tổng</t>
  </si>
  <si>
    <t>Tỉ lệ hộ nghèo (%)</t>
  </si>
  <si>
    <t>Số hộ 
nghèo</t>
  </si>
  <si>
    <t>Phó chủ tịch HĐND</t>
  </si>
  <si>
    <t>Chủ tịch Hội liên hiệp phụ nữ</t>
  </si>
  <si>
    <t>Chủ tịch Hội nông dân</t>
  </si>
  <si>
    <t>Chủ tịch Hội cựu chiến binh</t>
  </si>
  <si>
    <t>Văn phòng  - Thống kê</t>
  </si>
  <si>
    <t>Địa chính - Nông nghiệp - Xây dựng và Môi trường</t>
  </si>
  <si>
    <t>Tài chính - Kế toán</t>
  </si>
  <si>
    <t>Tư pháp - Hộ tịch</t>
  </si>
  <si>
    <t>Văn hóa - Xã hội</t>
  </si>
  <si>
    <t>DIỆN TÍCH ĐẤT 
(m2)</t>
  </si>
  <si>
    <t>Phòng GD&amp;ĐT</t>
  </si>
  <si>
    <t>TP</t>
  </si>
  <si>
    <t>KDCĐ</t>
  </si>
  <si>
    <t>Giáp phường Đồng Tiến</t>
  </si>
  <si>
    <t>Nhựa</t>
  </si>
  <si>
    <t>4</t>
  </si>
  <si>
    <t>Nước mặt</t>
  </si>
  <si>
    <t>Nước ngầm</t>
  </si>
  <si>
    <t>Toàn Thành phố trừ xã Thái Thịnh, Yên Mông, Trung Minh</t>
  </si>
  <si>
    <t>Khu vực bờ trái sông Đà</t>
  </si>
  <si>
    <t>( Chưa VAT )</t>
  </si>
  <si>
    <t>Trung thế 
(km)</t>
  </si>
  <si>
    <t>Hạ thế 
(km)</t>
  </si>
  <si>
    <t>Tổng số 
(trạm)</t>
  </si>
  <si>
    <t>Dung lượng 
(kVA)</t>
  </si>
  <si>
    <t>ỦY BAN NHÂN DÂN THÀNH PHỐ HÒA BÌNH</t>
  </si>
  <si>
    <t>Xóm 1</t>
  </si>
  <si>
    <t>Xóm 2</t>
  </si>
  <si>
    <t>Xóm 3</t>
  </si>
  <si>
    <t>Xóm 4</t>
  </si>
  <si>
    <t>Xóm 5</t>
  </si>
  <si>
    <t>Xóm 6</t>
  </si>
  <si>
    <t>Xóm 7</t>
  </si>
  <si>
    <t>Xóm 8</t>
  </si>
  <si>
    <t>Xóm 9</t>
  </si>
  <si>
    <t>Xóm 10</t>
  </si>
  <si>
    <t>Xóm 11</t>
  </si>
  <si>
    <t>Xóm 12</t>
  </si>
  <si>
    <t>Xóm 13</t>
  </si>
  <si>
    <t>Thu bổ sung cân đói ngân sách cấp trên</t>
  </si>
  <si>
    <t>ỦY BAN NHÂN DÂN XÃ SỦ NGÒI</t>
  </si>
  <si>
    <t>Bệnh viện y học cổ truyền tỉnh</t>
  </si>
  <si>
    <t>Quy mô 150 giường; 
150 CBCNV vào năm 2018</t>
  </si>
  <si>
    <t>Xóm 9, xã Sủ Ngòi</t>
  </si>
  <si>
    <t>BIỂU 9: TỔNG HỢP HỆ THỐNG Y TẾ TRÊN ĐỊA BÀN XÃ SỦ NGÒI, THÀNH PHỐ HÒA BÌNH</t>
  </si>
  <si>
    <t>Phòng khám đa khoa TN</t>
  </si>
  <si>
    <t>BIỂU 8: CƠ CẤU SỬ DỤNG ĐẤT XÃ SỦ NGÒI, THÀNH PHỐ HÒA BÌNH</t>
  </si>
  <si>
    <t>BIỂU 12: THỐNG KÊ CÁC CÔNG TRÌNH DỊCH VỤ THƯƠNG MẠI TRÊN ĐỊA BÀN XÃ SỦ NGÒI, THÀNH PHỐ HÒA BÌNH</t>
  </si>
  <si>
    <t>Cửa hàng</t>
  </si>
  <si>
    <t>km71+800 QL6</t>
  </si>
  <si>
    <t>Cửa hàng xăng dầu chi nhánh PTS</t>
  </si>
  <si>
    <t>Km72+800 QL6</t>
  </si>
  <si>
    <t>Cửa hàng bánh kẹo, rượu bia Mai Lan</t>
  </si>
  <si>
    <t>xóm 9</t>
  </si>
  <si>
    <t>Cửa hàng bánh kẹo, rượu bia Tuyến Hùng</t>
  </si>
  <si>
    <t>Cửa hàng bánh kẹo, rượu bia Hồng Anh</t>
  </si>
  <si>
    <t>Cà phê Duy Anh</t>
  </si>
  <si>
    <t>Cà phê Passion</t>
  </si>
  <si>
    <t>Cà phê Kun</t>
  </si>
  <si>
    <t>Cà phê SU</t>
  </si>
  <si>
    <t>Cà phê Max</t>
  </si>
  <si>
    <t>xóm 1</t>
  </si>
  <si>
    <t>Cửa hàng Sửa chữa xe máy</t>
  </si>
  <si>
    <t>Dịch vụ vận tải hàng hóa đường bộ</t>
  </si>
  <si>
    <t>xóm 10</t>
  </si>
  <si>
    <t>Cửa hàng đóng đồ mộc dân dụng</t>
  </si>
  <si>
    <t>Cửa hàng Sửa chữa ô tô</t>
  </si>
  <si>
    <t>Dịch vụ sửa xe đạp</t>
  </si>
  <si>
    <t>Dịch vụ sửa chữa ô tô</t>
  </si>
  <si>
    <t>xóm 11</t>
  </si>
  <si>
    <t>Cửa hàng sửa chữa điện thoại</t>
  </si>
  <si>
    <t>Cửa hàng May quần áo</t>
  </si>
  <si>
    <t>xóm 12</t>
  </si>
  <si>
    <t>Cửa hàng Bán quần áo</t>
  </si>
  <si>
    <t>Cửa hàng cà phê, giải khát</t>
  </si>
  <si>
    <t>dịch vụ Karaoke</t>
  </si>
  <si>
    <t>Dịch vụ cắt tóc, gội đầu</t>
  </si>
  <si>
    <t>Dịch vụ may đo quần áo</t>
  </si>
  <si>
    <t>xóm 13</t>
  </si>
  <si>
    <t>Dịch vụ Sửa chữa xe máy</t>
  </si>
  <si>
    <t>Cửa hàng bán sơn</t>
  </si>
  <si>
    <t>Dịch vụ sửa chữa xe máy</t>
  </si>
  <si>
    <t>Cửa hàng xay xát</t>
  </si>
  <si>
    <t>Cửa hàng gạo</t>
  </si>
  <si>
    <t>Dịch vụ rửa xe</t>
  </si>
  <si>
    <t>Cửa hàng bán gia cầm</t>
  </si>
  <si>
    <t>Cửa hàng bán gạch lát</t>
  </si>
  <si>
    <t>cửa hàng cà phê giải khát</t>
  </si>
  <si>
    <t>Dịch vụ Cầm đồ</t>
  </si>
  <si>
    <t>Cửa hàng in ấn photocopy</t>
  </si>
  <si>
    <t>Cửa hàng sơn</t>
  </si>
  <si>
    <t>Cửa hàng in ấn thiệp cưới</t>
  </si>
  <si>
    <t>Cửa hàng khắc dấu</t>
  </si>
  <si>
    <t>Đại lý Bán gạch</t>
  </si>
  <si>
    <t>Cửa hàng bán cà phê, giải khát</t>
  </si>
  <si>
    <t>Dịch vụ cầm đồ</t>
  </si>
  <si>
    <t>Cửa hàng bán đá xẻ</t>
  </si>
  <si>
    <t>Cửa hàng chăn ga gối đệm</t>
  </si>
  <si>
    <t>Cửa hàng bán đồ điện nước</t>
  </si>
  <si>
    <t>Cửa hàng cây chống thấm</t>
  </si>
  <si>
    <t>Cửa hàng bán sắt thép</t>
  </si>
  <si>
    <t>Cửa hàng bán đồ điện</t>
  </si>
  <si>
    <t>Cửa hàng bán đồ mộc dđân dụng</t>
  </si>
  <si>
    <t>Cửa hàng bán đồ inox</t>
  </si>
  <si>
    <t>Cửa hàng bán đồ gia dụng</t>
  </si>
  <si>
    <t>Cửa hàng bán thuốc Đông y</t>
  </si>
  <si>
    <t>Dịch vụ ăn uống, nhà hàng</t>
  </si>
  <si>
    <t>Quán bia, giải khát</t>
  </si>
  <si>
    <t>Dịch vụ internet</t>
  </si>
  <si>
    <t>Dịch vụ Karaoke</t>
  </si>
  <si>
    <t>Cửa hàng sửa chữa điện cơ</t>
  </si>
  <si>
    <t>Cửa hàng bán xe máy</t>
  </si>
  <si>
    <t>Cửa hàng bán Hải sản</t>
  </si>
  <si>
    <t>Cửa hàng bán hoa</t>
  </si>
  <si>
    <t>Cửa hàng bán sữa</t>
  </si>
  <si>
    <t>Cửa hàng bán nước tinh khiết</t>
  </si>
  <si>
    <t>Cửa hàng bán cửa thủy lực</t>
  </si>
  <si>
    <t>Cửa hàng bán đồ câu cá</t>
  </si>
  <si>
    <t>Cửa hàng bán gas</t>
  </si>
  <si>
    <t>Dịch vụ Nhà nghỉ</t>
  </si>
  <si>
    <t>Dịch vụ ăn uống</t>
  </si>
  <si>
    <t>Cửa hàng cafe, giải khát</t>
  </si>
  <si>
    <t>Cửa hàng sửa chữa máy tính</t>
  </si>
  <si>
    <t>Cửa hàng sửa chữa đồ điện tử</t>
  </si>
  <si>
    <t>Cửa hàng sửa chữa đồ điện lạnh</t>
  </si>
  <si>
    <t>Dịch vụ cắt tóc gội đầu</t>
  </si>
  <si>
    <t>BIỂU 13: TỔNG HỢP HỆ THỐNG ĐƯỜNG GIAO THÔNG XÃ SỦ NGÒI, THÀNH PHỐ HÒA BÌNH</t>
  </si>
  <si>
    <t>BIỂU 10: DANH MỤC TRƯỜNG HỌC TRÊN ĐỊA BÀN XÃ SỦ NGÒI, THÀNH PHỐ HÒA BÌNH</t>
  </si>
  <si>
    <t>Trường Mầm non Sủ Ngòi (Điểm chính)</t>
  </si>
  <si>
    <t>Trường Mầm non Sủ Ngòi  (Điểm phụ)</t>
  </si>
  <si>
    <t>xóm 5</t>
  </si>
  <si>
    <t>xóm 8</t>
  </si>
  <si>
    <t>Trường Tiểu học Sủ Ngòi</t>
  </si>
  <si>
    <t>Trường THCS Sủ Ngòi</t>
  </si>
  <si>
    <t>BIỂU 11: THỐNG KÊ CÁC CÔNG TRÌNH TDTT TRÊN ĐỊA BÀN XÃ SỦ NGÒI, THÀNH PHỐ HÒA BÌNH</t>
  </si>
  <si>
    <t>Xóm 1, xóm 4, xóm 5, xóm 6, xóm 7, xóm 8, trụ sở UBND xã</t>
  </si>
  <si>
    <t>Giáp xã Dân Chủ</t>
  </si>
  <si>
    <t>10,5 x 2</t>
  </si>
  <si>
    <t>Liên thôn: Đường Trần Hưng Đạo</t>
  </si>
  <si>
    <t>Cù Chính Lan</t>
  </si>
  <si>
    <t>Đê Quỳnh Lâm</t>
  </si>
  <si>
    <t>5,5</t>
  </si>
  <si>
    <t>Giáp nút giao Trần Hưng Đạo, Chi Lăng</t>
  </si>
  <si>
    <t>Liên xã</t>
  </si>
  <si>
    <t>Nguyễn Đình Chiểu</t>
  </si>
  <si>
    <t>Trung tâm giống thủy sản</t>
  </si>
  <si>
    <t>3,5</t>
  </si>
  <si>
    <t>THCS Sủ Ngòi</t>
  </si>
  <si>
    <t>Đường KĐT Bắc Trần Hưng Đạo</t>
  </si>
  <si>
    <t>BIỂU 18: TỔNG HỢP HỆ THỐNG THOÁT NƯỚC 
TRÊN CÁC TUYẾN ĐƯỜNG XÃ SỦ NGÒI, THÀNH PHỐ HÒA BÌNH</t>
  </si>
  <si>
    <t>Nhà ông Thành</t>
  </si>
  <si>
    <t>Nhà ông Thích</t>
  </si>
  <si>
    <t>Nhà ông Thi</t>
  </si>
  <si>
    <t>Điểm trường mầm non</t>
  </si>
  <si>
    <t>Nhà ông Việt (Bàng)</t>
  </si>
  <si>
    <t>Nhà ông Công (Hoa)</t>
  </si>
  <si>
    <t>Nhà văn hóa xóm 8</t>
  </si>
  <si>
    <t>Bệnh viện Y học cổ truyền</t>
  </si>
  <si>
    <t>Quán phở Hùng</t>
  </si>
  <si>
    <t>Nhà ông Tuấn (BTCB10)</t>
  </si>
  <si>
    <t>Nhà bà Tứ (Cừ)</t>
  </si>
  <si>
    <t>Nhà ông Dũng (Bún)</t>
  </si>
  <si>
    <t>Cổng chữ A</t>
  </si>
  <si>
    <t>Giáp xóm 8</t>
  </si>
  <si>
    <t>Nhà hàng H.Cau</t>
  </si>
  <si>
    <t>1 nhánh</t>
  </si>
  <si>
    <t>2 nhánh</t>
  </si>
  <si>
    <t>3 nhánh</t>
  </si>
  <si>
    <t>5 nhánh</t>
  </si>
  <si>
    <t>6 nhánh</t>
  </si>
  <si>
    <t>8 nhánh</t>
  </si>
  <si>
    <t>2nhánh</t>
  </si>
  <si>
    <t xml:space="preserve">BIỂU 19: TỶ LỆ XỬ LÝ NƯỚC THẢI TẠI CÁC CƠ SỞ SẢN XUẤT MỚI XÂY DỰNG 
TRÊN ĐỊA BÀN XÃ SỦ NGÒI, THÀNH PHỐ HÒA BÌNH </t>
  </si>
  <si>
    <t>BIỂU 14: DANH MỤC CÁC TUYẾN PHỐ CHÍNH ĐƯỢC CHIẾU SÁNG 
TRÊN ĐỊA BÀN XÃ SỦ NGÒI, THÀNH PHỐ HÒA BÌNH</t>
  </si>
  <si>
    <t xml:space="preserve">Đường QL 6 </t>
  </si>
  <si>
    <t>Đường Trần Hưng Đạo</t>
  </si>
  <si>
    <t>đường Cù Chính Lan</t>
  </si>
  <si>
    <t>Nút giao Trần Hưng Đạo - Chi lăng</t>
  </si>
  <si>
    <t>BIỂU 15: HIỆN TRẠNG CÁC NHÀ MÁY NƯỚC, ĐƯỜNG ỐNG CẤP NƯỚC SINH HOẠT 
TRÊN ĐỊA BÀN XÃ SỦ NGÒI, THÀNH PHỐ HÒA BÌNH</t>
  </si>
  <si>
    <t xml:space="preserve">Ống gang </t>
  </si>
  <si>
    <t>Ống thép</t>
  </si>
  <si>
    <t>Ống HDPE</t>
  </si>
  <si>
    <t>Ống uPVC</t>
  </si>
  <si>
    <t>DN 100</t>
  </si>
  <si>
    <t>DN 50</t>
  </si>
  <si>
    <t>DN 32 + DN 25</t>
  </si>
  <si>
    <t>DN 225</t>
  </si>
  <si>
    <t>DN 160</t>
  </si>
  <si>
    <t>DN 110</t>
  </si>
  <si>
    <t>DN 90</t>
  </si>
  <si>
    <t>DN 75, 63, 50, 40</t>
  </si>
  <si>
    <t xml:space="preserve">Phạm vi phục vụ </t>
  </si>
  <si>
    <t>gang</t>
  </si>
  <si>
    <t>thép</t>
  </si>
  <si>
    <t>Nhựa HDPE</t>
  </si>
  <si>
    <t>xã Sủ Ngòi</t>
  </si>
  <si>
    <t>BIỂU 16: HIỆN TRẠNG CUNG CẤP NƯỚC SẠCH SINH HOẠT CHO CÁC HỘ GIA ĐÌNH 
XÃ SỦ NGÒI, THÀNH PHỐ HÒA BÌNH</t>
  </si>
  <si>
    <t>ĐIỆN LỰC TP HÒA BÌNH</t>
  </si>
  <si>
    <t>I. SẢN LƯỢNG ĐIỆN XÃ SỦ NGÒI:</t>
  </si>
  <si>
    <t>II. NHU CẦU ĐẦU TƯ LƯỚI ĐIỆN XÃ SỦ NGÒI:</t>
  </si>
  <si>
    <t>Vườn hoa KĐT Bắc Trần Hưng Đạo</t>
  </si>
  <si>
    <t>BIỂU 21: THỐNG KÊ DIỆN TÍCH CÂY XANH TRÊN ĐỊA BÀN XÃ SỦ NGÒI, THÀNH PHỐ HÒA BÌNH</t>
  </si>
  <si>
    <t>Quảng trường tỉnh Hòa Bình</t>
  </si>
  <si>
    <t>Khu dân cư Bắc Trần Hưng Đạo</t>
  </si>
  <si>
    <t>Cây xanh đường Trần Hưng Đạo</t>
  </si>
  <si>
    <t>2 bên vỉa hè đường Trần Hưng Đạo</t>
  </si>
  <si>
    <t>UBND XÃ SỦ NGÒI</t>
  </si>
  <si>
    <t>BIỂU 20: THỐNG KÊ SỐ LƯỢNG CHẤT THẢI RẮN THU GOM, XỬ LÝ 
TRÊN ĐỊA BÀN XÃ SỦ NGÒI, THÀNH PHỐ HÒA BÌNH</t>
  </si>
  <si>
    <t>Đất lâm nghiệp</t>
  </si>
  <si>
    <t>Đất sản xuất nông nghiệp</t>
  </si>
  <si>
    <t>Liên thôn: Chi Lăng kéo dài</t>
  </si>
  <si>
    <t>7</t>
  </si>
  <si>
    <t>Đường trong KĐT Bắc Trần Hưng Đạo</t>
  </si>
  <si>
    <t>Các chỉ tiêu đánh giá</t>
  </si>
  <si>
    <t>Hiện trạng</t>
  </si>
  <si>
    <t>Quy mô dân số</t>
  </si>
  <si>
    <t>Diện tích tự nhiên</t>
  </si>
  <si>
    <t>Cơ cấu và trình độ phát triển kinh tế - xã hội</t>
  </si>
  <si>
    <t>Cân đối thu chi ngân sách địa phương</t>
  </si>
  <si>
    <t>Dư</t>
  </si>
  <si>
    <t>Đạt</t>
  </si>
  <si>
    <r>
      <rPr>
        <sz val="13"/>
        <rFont val="Calibri"/>
        <family val="2"/>
      </rPr>
      <t>≥</t>
    </r>
    <r>
      <rPr>
        <sz val="13"/>
        <rFont val="Times New Roman"/>
        <family val="1"/>
      </rPr>
      <t xml:space="preserve"> 2,7</t>
    </r>
  </si>
  <si>
    <r>
      <t>Trạm y tế (</t>
    </r>
    <r>
      <rPr>
        <sz val="13"/>
        <color indexed="8"/>
        <rFont val="Calibri"/>
        <family val="2"/>
      </rPr>
      <t>≥</t>
    </r>
    <r>
      <rPr>
        <sz val="11.05"/>
        <color indexed="8"/>
        <rFont val="Times New Roman"/>
        <family val="1"/>
      </rPr>
      <t xml:space="preserve"> 500m2/trạm)</t>
    </r>
  </si>
  <si>
    <r>
      <rPr>
        <sz val="13"/>
        <color indexed="8"/>
        <rFont val="Calibri"/>
        <family val="2"/>
      </rPr>
      <t>≥</t>
    </r>
    <r>
      <rPr>
        <sz val="13"/>
        <color indexed="8"/>
        <rFont val="Times New Roman"/>
        <family val="1"/>
      </rPr>
      <t xml:space="preserve"> 1</t>
    </r>
  </si>
  <si>
    <r>
      <rPr>
        <sz val="13"/>
        <color indexed="8"/>
        <rFont val="Calibri"/>
        <family val="2"/>
      </rPr>
      <t>≥</t>
    </r>
    <r>
      <rPr>
        <sz val="13"/>
        <color indexed="8"/>
        <rFont val="Times New Roman"/>
        <family val="1"/>
      </rPr>
      <t xml:space="preserve"> 0,5</t>
    </r>
  </si>
  <si>
    <r>
      <rPr>
        <sz val="13"/>
        <color indexed="8"/>
        <rFont val="Calibri"/>
        <family val="2"/>
      </rPr>
      <t>≥</t>
    </r>
    <r>
      <rPr>
        <sz val="13"/>
        <color indexed="8"/>
        <rFont val="Times New Roman"/>
        <family val="1"/>
      </rPr>
      <t xml:space="preserve"> 2</t>
    </r>
  </si>
  <si>
    <r>
      <rPr>
        <sz val="13"/>
        <rFont val="Calibri"/>
        <family val="2"/>
      </rPr>
      <t>≥</t>
    </r>
    <r>
      <rPr>
        <sz val="13"/>
        <rFont val="Times New Roman"/>
        <family val="1"/>
      </rPr>
      <t xml:space="preserve"> 9</t>
    </r>
  </si>
  <si>
    <r>
      <rPr>
        <sz val="13"/>
        <rFont val="Calibri"/>
        <family val="2"/>
      </rPr>
      <t>≥</t>
    </r>
    <r>
      <rPr>
        <i/>
        <sz val="13"/>
        <rFont val="Times New Roman"/>
        <family val="1"/>
      </rPr>
      <t xml:space="preserve"> </t>
    </r>
    <r>
      <rPr>
        <sz val="13"/>
        <rFont val="Times New Roman"/>
        <family val="1"/>
      </rPr>
      <t>500</t>
    </r>
  </si>
  <si>
    <r>
      <rPr>
        <sz val="13"/>
        <rFont val="Calibri"/>
        <family val="2"/>
      </rPr>
      <t>≥</t>
    </r>
    <r>
      <rPr>
        <sz val="13"/>
        <rFont val="Times New Roman"/>
        <family val="1"/>
      </rPr>
      <t xml:space="preserve"> 95</t>
    </r>
  </si>
  <si>
    <r>
      <rPr>
        <sz val="13"/>
        <color indexed="8"/>
        <rFont val="Calibri"/>
        <family val="2"/>
      </rPr>
      <t>≥</t>
    </r>
    <r>
      <rPr>
        <sz val="13"/>
        <color indexed="8"/>
        <rFont val="Times New Roman"/>
        <family val="1"/>
      </rPr>
      <t xml:space="preserve"> 3,5</t>
    </r>
  </si>
  <si>
    <r>
      <rPr>
        <sz val="13"/>
        <color indexed="8"/>
        <rFont val="Calibri"/>
        <family val="2"/>
      </rPr>
      <t>≥</t>
    </r>
    <r>
      <rPr>
        <sz val="13"/>
        <color indexed="8"/>
        <rFont val="Times New Roman"/>
        <family val="1"/>
      </rPr>
      <t xml:space="preserve"> 25</t>
    </r>
  </si>
  <si>
    <t xml:space="preserve">Tổng </t>
  </si>
  <si>
    <t xml:space="preserve">Cây xanh đường nội bộ </t>
  </si>
  <si>
    <t>KĐT Bắc Trần hưng Đạo</t>
  </si>
  <si>
    <t>Chi Lăng kéo dài</t>
  </si>
  <si>
    <t xml:space="preserve">Cửa hàng xăng dầu </t>
  </si>
  <si>
    <t>B. HỆ THỐNG ĐƯỜNG ỐNG CẤP NƯỚC HIỆN CÓ TRÊN ĐỊA BÀN XÃ SỦ NGÒI:</t>
  </si>
  <si>
    <t>A. HIỆN TRẠNG CÁC NHÀ MÁY VÀ TRẠM XỬ LÝ NƯỚC CỦA THÀNH PHỐ HÒA BÌNH:</t>
  </si>
  <si>
    <t>Tỷ lệ hộ nghèo 3 năm gần nhất</t>
  </si>
  <si>
    <t>Đủ</t>
  </si>
  <si>
    <t>Đánh giá</t>
  </si>
  <si>
    <r>
      <rPr>
        <sz val="13"/>
        <color indexed="8"/>
        <rFont val="Calibri"/>
        <family val="2"/>
      </rPr>
      <t>≥</t>
    </r>
    <r>
      <rPr>
        <sz val="13"/>
        <color indexed="8"/>
        <rFont val="Times New Roman"/>
        <family val="1"/>
      </rPr>
      <t xml:space="preserve"> 80</t>
    </r>
  </si>
  <si>
    <t>Trường tiểu học Đồng Tiến</t>
  </si>
  <si>
    <t>Khu đô thị Bắc đường Trần Hưng Đạo</t>
  </si>
  <si>
    <t>Trường Mầm non Đồng Tiến</t>
  </si>
  <si>
    <t>%</t>
  </si>
  <si>
    <t>Tỷ lệ lao động phi nông nghiệp</t>
  </si>
  <si>
    <t xml:space="preserve">Đất công trình giáo dục mầm non và phổ thông cơ sở </t>
  </si>
  <si>
    <r>
      <t>Sân luyện tập (</t>
    </r>
    <r>
      <rPr>
        <sz val="13"/>
        <color indexed="8"/>
        <rFont val="Calibri"/>
        <family val="2"/>
      </rPr>
      <t>≥</t>
    </r>
    <r>
      <rPr>
        <sz val="11.05"/>
        <color indexed="8"/>
        <rFont val="Times New Roman"/>
        <family val="1"/>
      </rPr>
      <t xml:space="preserve"> 3000 m2) </t>
    </r>
  </si>
  <si>
    <r>
      <t>m</t>
    </r>
    <r>
      <rPr>
        <vertAlign val="superscript"/>
        <sz val="13"/>
        <color indexed="8"/>
        <rFont val="Times New Roman"/>
        <family val="1"/>
        <charset val="163"/>
      </rPr>
      <t>2</t>
    </r>
    <r>
      <rPr>
        <sz val="13"/>
        <color indexed="8"/>
        <rFont val="Times New Roman"/>
        <family val="1"/>
      </rPr>
      <t>/người</t>
    </r>
  </si>
  <si>
    <t xml:space="preserve">Chợ hoặc siêu thị </t>
  </si>
  <si>
    <t>Đất cây xanh sử dụng công cộng</t>
  </si>
  <si>
    <t>Cấp điện sinh hoạt</t>
  </si>
  <si>
    <r>
      <t>km/km</t>
    </r>
    <r>
      <rPr>
        <vertAlign val="superscript"/>
        <sz val="13"/>
        <color indexed="8"/>
        <rFont val="Times New Roman"/>
        <family val="1"/>
        <charset val="163"/>
      </rPr>
      <t>2</t>
    </r>
  </si>
  <si>
    <t>Trạm/5.000 người</t>
  </si>
  <si>
    <t>kwh/người/năm</t>
  </si>
  <si>
    <t>Hệ thống cơ sở hạ tầng đô thị</t>
  </si>
  <si>
    <t xml:space="preserve">Tỷ lệ nước thải đô thị được xử lý đạt quy chuẩn kỹ thuật </t>
  </si>
  <si>
    <t xml:space="preserve">Tỷ lệ chất thải rắn được thu gom </t>
  </si>
  <si>
    <t>Mật độ đường cống thoát nước chính</t>
  </si>
  <si>
    <t xml:space="preserve">Tỷ lệ hộ dân được cấp nước sạch, hợp vệ sinh </t>
  </si>
  <si>
    <t xml:space="preserve">Tỷ lệ đường phố chính được chiếu sáng </t>
  </si>
  <si>
    <t xml:space="preserve">Diện tích đất giao thông tính trên dân số </t>
  </si>
  <si>
    <t>Dân số cuối kỳ:</t>
  </si>
  <si>
    <t>BIỂU 17: TỔNG SẢN LƯỢNG ĐIỆN TIÊU THỤ VÀ NHU CẦU ĐẦU TƯ LƯỚI ĐIỆN 
XÃ SỦ NGÒI, THÀNH PHỐ HÒA BÌNH NĂM 2016</t>
  </si>
  <si>
    <t>Độc Lập - Tự Do - Hạnh Phúc</t>
  </si>
  <si>
    <t xml:space="preserve">Tổng thu ngân sách trên địa bàn </t>
  </si>
  <si>
    <t>Tổng chi ngân sách trên địa bàn</t>
  </si>
  <si>
    <t>Thu nhập bình quân đầu người</t>
  </si>
  <si>
    <t xml:space="preserve">Tăng trưởng kinh tế </t>
  </si>
  <si>
    <t>Tỷ lệ hộ nghèo toàn xã</t>
  </si>
  <si>
    <t>Tỷ lệ tăng dân số</t>
  </si>
  <si>
    <t>6.1</t>
  </si>
  <si>
    <t>Tỷ lệ tăng dân số tự nhiên</t>
  </si>
  <si>
    <t>6.2</t>
  </si>
  <si>
    <t>Tỷ lệ tăng dân số cơ học</t>
  </si>
  <si>
    <t>Hòa Bình, ngày     tháng     năm 2017</t>
  </si>
  <si>
    <t>2014
(triệu đồng)</t>
  </si>
  <si>
    <t>2015
(triệu đồng)</t>
  </si>
  <si>
    <t>2016
(triệu đồng)</t>
  </si>
  <si>
    <t>Độ tăng (%)</t>
  </si>
  <si>
    <t>2015/2014</t>
  </si>
  <si>
    <t>2016/2015</t>
  </si>
  <si>
    <t>2016/2014</t>
  </si>
  <si>
    <t>GTSX theo giá so sánh 2010</t>
  </si>
  <si>
    <t>Dịch vụ</t>
  </si>
  <si>
    <t>CN + XD</t>
  </si>
  <si>
    <t>Nông, Lâm, Ngư nghiệp</t>
  </si>
  <si>
    <t>XÃ SỦ NGÒI</t>
  </si>
  <si>
    <t>XÃ TRUNG MINH</t>
  </si>
  <si>
    <t>CHI CỤC THỐNG KÊ</t>
  </si>
  <si>
    <t xml:space="preserve">BIỂU 2: CÁC CHỈ TIÊU KINH TẾ XÃ HỘI GIAI ĐOẠN 2014-2016 
TRÊN ĐỊA BÀN  XÃ SỦ NGÒI VÀ XÃ TRUNG MINH, THÀNH PHỐ HÒA BÌNH, </t>
  </si>
  <si>
    <t>Diện tích
(km2)</t>
  </si>
  <si>
    <t>Dưới 15 tuổi</t>
  </si>
  <si>
    <t>Từ 15 - 60 tuổi</t>
  </si>
  <si>
    <t>Tổng số lao động</t>
  </si>
  <si>
    <t>Theo chức vụ lãnh đạo</t>
  </si>
  <si>
    <t>Theo chức danh chuyên môn</t>
  </si>
  <si>
    <t>Tên trường</t>
  </si>
  <si>
    <t>Diện tích đất (m2)</t>
  </si>
  <si>
    <t>x</t>
  </si>
  <si>
    <t xml:space="preserve">Tổng chiều dài được chiếu sáng (km) </t>
  </si>
  <si>
    <t>Tên đường/phạm vi</t>
  </si>
  <si>
    <t>GTGT theo giá so sánh 2010</t>
  </si>
  <si>
    <t>BẢNG TỔNG HỢP ĐÁNH GIÁ CÁC TIÊU CHUẨN THÀNH LẬP PHƯỜNG
XÃ SỦ NGÒI, THÀNH PHỐ HÒA BÌNH</t>
  </si>
  <si>
    <t>12/12</t>
  </si>
  <si>
    <t>4.1</t>
  </si>
  <si>
    <t>4.2</t>
  </si>
  <si>
    <t>4.3</t>
  </si>
  <si>
    <t>4.4</t>
  </si>
  <si>
    <t>4.5</t>
  </si>
  <si>
    <t>4.6</t>
  </si>
  <si>
    <t>4.7</t>
  </si>
  <si>
    <t>4.8</t>
  </si>
  <si>
    <t>4.9</t>
  </si>
  <si>
    <t>4.10</t>
  </si>
  <si>
    <t xml:space="preserve">Mật độ đường cống thoát nước chính </t>
  </si>
  <si>
    <t>4.11</t>
  </si>
  <si>
    <t>4.12</t>
  </si>
  <si>
    <t>Tỷ lệ chất thải rắn được thu gom</t>
  </si>
  <si>
    <t>BẢNG TỔNG HỢP ĐÁNH GIÁ CÁC TIÊU CHUẨN THÀNH LẬP PHƯỜNG
XÃ TRUNG MINH, THÀNH PHỐ HÒA BÌNH</t>
  </si>
  <si>
    <t>3/3</t>
  </si>
  <si>
    <t>Biên chế công chức và hợp đồng lao động được giao năm 2018</t>
  </si>
  <si>
    <t>Thu phí vệ sinh</t>
  </si>
  <si>
    <t>Đất ở</t>
  </si>
  <si>
    <t xml:space="preserve">Đạt bình quân TP
(1,33%) </t>
  </si>
  <si>
    <t>Bí thư Đảng ủy - Chủ tịch HĐND</t>
  </si>
  <si>
    <t>Dân số tạm trú</t>
  </si>
  <si>
    <t>Số ngày 
tạm trú 
bình quân (ngày)</t>
  </si>
  <si>
    <t>Dân số quy đổi (người)</t>
  </si>
  <si>
    <t xml:space="preserve">Lao động tạm trú thường xuyên </t>
  </si>
  <si>
    <t xml:space="preserve">Lao động trong các doanh nghiệp, hộ sản xuất kinh doanh, dịch vụ </t>
  </si>
  <si>
    <t>Sinh viên các trường đại học, cao đẳng</t>
  </si>
  <si>
    <t>Học viên các cơ sở đào tạo nghề, trung cấp nghề</t>
  </si>
  <si>
    <t>Lực lượng công an không đăng ký thường trú tại gia đình</t>
  </si>
  <si>
    <t>Khách tham quan, du lịch, dự hội nghị và hội thảo trên địa bàn xã</t>
  </si>
  <si>
    <t xml:space="preserve"> Bệnh nhân ngoài xã đến khám chữa bệnh và người chăm sóc tại các cơ sở y tế khu vực</t>
  </si>
  <si>
    <t>TỔNG CỘNG</t>
  </si>
  <si>
    <t>km2</t>
  </si>
  <si>
    <r>
      <t>m</t>
    </r>
    <r>
      <rPr>
        <vertAlign val="superscript"/>
        <sz val="13"/>
        <rFont val="Times New Roman"/>
        <family val="1"/>
        <charset val="163"/>
      </rPr>
      <t>2</t>
    </r>
    <r>
      <rPr>
        <sz val="13"/>
        <rFont val="Times New Roman"/>
        <family val="1"/>
      </rPr>
      <t>/người</t>
    </r>
  </si>
  <si>
    <r>
      <rPr>
        <sz val="13"/>
        <rFont val="Calibri"/>
        <family val="2"/>
      </rPr>
      <t>≥</t>
    </r>
    <r>
      <rPr>
        <sz val="13"/>
        <rFont val="Times New Roman"/>
        <family val="1"/>
      </rPr>
      <t xml:space="preserve"> 2</t>
    </r>
  </si>
  <si>
    <t>Biểu 1</t>
  </si>
  <si>
    <t>Biểu 2</t>
  </si>
  <si>
    <t>Biểu 10</t>
  </si>
  <si>
    <t>Biểu 11</t>
  </si>
  <si>
    <t>Biểu 12</t>
  </si>
  <si>
    <t>Biểu 14</t>
  </si>
  <si>
    <t>Biểu 15</t>
  </si>
  <si>
    <t>Biểu 16</t>
  </si>
  <si>
    <t>Biểu 17</t>
  </si>
  <si>
    <t>Biểu 19</t>
  </si>
  <si>
    <t>Biểu 20</t>
  </si>
  <si>
    <t>Biểu 21</t>
  </si>
  <si>
    <t>Phó bí thư Thường trực Đảng ủy</t>
  </si>
  <si>
    <t xml:space="preserve">UBND HUYỆN NGÂN SƠN </t>
  </si>
  <si>
    <t>TỔNG HỢP CÁC CHỈ TIÊU KINH TẾ XÃ HỘI 
TRÊN ĐỊA BÀN XÃ VÂN TÙNG</t>
  </si>
  <si>
    <t>Năm 2019</t>
  </si>
  <si>
    <t>Năm 2020</t>
  </si>
  <si>
    <t xml:space="preserve">XÃ VÂN TÙNG </t>
  </si>
  <si>
    <t>Xã Vân Tùng</t>
  </si>
  <si>
    <t xml:space="preserve"> DÂN SỐ TẠM TRÚ TRÊN ĐỊA BÀN XÃ VÂN TÙNG </t>
  </si>
  <si>
    <t xml:space="preserve">CƠ CẤU SỬ DỤNG ĐẤT XÃ VÂN TÙNG </t>
  </si>
  <si>
    <t xml:space="preserve">TỔNG HỢP HỆ THỐNG Y TẾ TRÊN ĐỊA BÀN XÃ VÂN TÙNG </t>
  </si>
  <si>
    <t xml:space="preserve">DANH MỤC TRƯỜNG HỌC TRÊN ĐỊA BÀN XÃ VÂN TÙNG </t>
  </si>
  <si>
    <t xml:space="preserve">THỐNG KÊ CÁC CÔNG TRÌNH DỊCH VỤ THƯƠNG MẠI TRÊN ĐỊA BÀN XÃ VÂN TÙNG </t>
  </si>
  <si>
    <t xml:space="preserve">DANH MỤC CÁC TUYẾN PHỐ CHÍNH ĐƯỢC CHIẾU SÁNG 
TRÊN ĐỊA BÀN XÃ VÂN TÙNG </t>
  </si>
  <si>
    <t>HIỆN TRẠNG CÁC NHÀ MÁY NƯỚC, ĐƯỜNG ỐNG CẤP NƯỚC SINH HOẠT 
TRÊN ĐỊA BÀN XÃ VÂN TÙNG</t>
  </si>
  <si>
    <t>B. HỆ THỐNG ĐƯỜNG ỐNG CẤP NƯỚC HIỆN CÓ TRÊN ĐỊA BÀN XÃ VÂN TÙNG</t>
  </si>
  <si>
    <t xml:space="preserve">HIỆN TRẠNG CUNG CẤP NƯỚC SẠCH SINH HOẠT CHO CÁC HỘ GIA ĐÌNH 
XÃ VÂN TÙNG </t>
  </si>
  <si>
    <t xml:space="preserve">Xã Vân Tùng </t>
  </si>
  <si>
    <t>I. SẢN LƯỢNG ĐIỆN XÃ VÂN TÙNG NĂM 2020</t>
  </si>
  <si>
    <t>II. NHU CẦU ĐẦU TƯ LƯỚI ĐIỆN XÃ VÂN TÙNG NĂM 2020</t>
  </si>
  <si>
    <t xml:space="preserve">TỔNG HỢP HỆ THỐNG THOÁT NƯỚC 
TRÊN CÁC TUYẾN ĐƯỜNG XÃ VÂN TÙNG </t>
  </si>
  <si>
    <t>Biểu 22</t>
  </si>
  <si>
    <t>Biểu 18</t>
  </si>
  <si>
    <t xml:space="preserve">Trung tâm hội chợ và triển lãm huyện Ngân Sơn </t>
  </si>
  <si>
    <t>Dân tộc Tày</t>
  </si>
  <si>
    <t xml:space="preserve">Dân tộc Nùng </t>
  </si>
  <si>
    <t xml:space="preserve">Dân tộc Dao </t>
  </si>
  <si>
    <t xml:space="preserve">Dân tộc Mông </t>
  </si>
  <si>
    <t>Dân tộc Hoa</t>
  </si>
  <si>
    <t xml:space="preserve">Số người </t>
  </si>
  <si>
    <t xml:space="preserve">Số hộ dân </t>
  </si>
  <si>
    <t>Số lượng lớp</t>
  </si>
  <si>
    <t>Lao động trong các công trường xây dựng</t>
  </si>
  <si>
    <t>Lao động lâm nghiệp, thủy hải sản, nông nghiệp…</t>
  </si>
  <si>
    <t>Biên chế công chức và hợp đồng lao động đã thực hiện năm 2019</t>
  </si>
  <si>
    <t>Đất nông nghiệp</t>
  </si>
  <si>
    <t>Y tế tuyến huyện</t>
  </si>
  <si>
    <t>phía Tây đường quốc lộ 3</t>
  </si>
  <si>
    <t xml:space="preserve">Trường Trung học Phổ thông </t>
  </si>
  <si>
    <t xml:space="preserve">Phía Đông bắc trung tâm xã </t>
  </si>
  <si>
    <t>giáp quốc lộ qua trung tâm xã</t>
  </si>
  <si>
    <t>Trường PTDT nội trú</t>
  </si>
  <si>
    <t xml:space="preserve">trên đồi phía sau khu hành chính </t>
  </si>
  <si>
    <t xml:space="preserve">THỐNG KÊ CÁC CÔNG TRÌNH VĂN HÓA - TDTT TRÊN ĐỊA BÀN XÃ VÂN TÙNG </t>
  </si>
  <si>
    <t>Nghĩa trang liệt sỹ</t>
  </si>
  <si>
    <t xml:space="preserve">Nhà văn hóa xã </t>
  </si>
  <si>
    <t xml:space="preserve">TỔNG HỢP HỆ THỐNG ĐƯỜNG GIAO THÔNG XÃ VÂN TÙNG </t>
  </si>
  <si>
    <t>Quốc lộ 3</t>
  </si>
  <si>
    <t>13,5</t>
  </si>
  <si>
    <t xml:space="preserve">tuyến đường từ Nghĩa trang đi Lâm trường </t>
  </si>
  <si>
    <t xml:space="preserve">Tuyến đường vào Bệnh viện đi Bản Súng </t>
  </si>
  <si>
    <t xml:space="preserve">đường liên xã, thôn </t>
  </si>
  <si>
    <t>bê tông</t>
  </si>
  <si>
    <t xml:space="preserve">Đường tránh trung tâm xã, đang xây dựng </t>
  </si>
  <si>
    <t xml:space="preserve">Trạm xử lý Khe hang dơi </t>
  </si>
  <si>
    <t xml:space="preserve">xã Vân Tùng </t>
  </si>
  <si>
    <t>đang triển khai</t>
  </si>
  <si>
    <t>DN 150</t>
  </si>
  <si>
    <t xml:space="preserve">Tổng cộng </t>
  </si>
  <si>
    <t>A. HIỆN TRẠNG CÁC NHÀ MÁY VÀ TRẠM XỬ LÝ NƯỚC CỦA XÃ VÂN TÙNG, HUYỆN NGÂN SƠN</t>
  </si>
  <si>
    <t xml:space="preserve">35/0,4KV </t>
  </si>
  <si>
    <t xml:space="preserve">THỐNG KÊ SỐ LƯỢNG CHẤT THẢI RẮN THU GOM, XỬ LÝ 
TRÊN ĐỊA BÀN XÃ VÂN TÙNG </t>
  </si>
  <si>
    <t>Chương trình 135</t>
  </si>
  <si>
    <t>Chương trình nông thôn mới</t>
  </si>
  <si>
    <t>2020-2021</t>
  </si>
  <si>
    <t xml:space="preserve">Ngã ba đường Hồ Chí Minh </t>
  </si>
  <si>
    <t>Đèo Khau Khang</t>
  </si>
  <si>
    <t>QL3 lên UBND huyện</t>
  </si>
  <si>
    <t>QL3 chân đèo Khâu Khang</t>
  </si>
  <si>
    <t xml:space="preserve">đường Hồ Chí Minh </t>
  </si>
  <si>
    <t>Km0 đường 252b</t>
  </si>
  <si>
    <t>Km0 đường ĐH22</t>
  </si>
  <si>
    <t>Km2 đường DT 252b</t>
  </si>
  <si>
    <t>Km15 DH22</t>
  </si>
  <si>
    <t>Km12 DT252b</t>
  </si>
  <si>
    <t>Ngã 3 QL3 nghĩa trang lâm trường</t>
  </si>
  <si>
    <t>Số lượt người
(người)</t>
  </si>
  <si>
    <t>Tên địa danh</t>
  </si>
  <si>
    <t>Tên thuê bao điện thoại</t>
  </si>
  <si>
    <t>Tổng số
 thuê bao
 các loại</t>
  </si>
  <si>
    <t>Tổng thuê bao di động</t>
  </si>
  <si>
    <t>Điện thoại 
cố định
 có dây</t>
  </si>
  <si>
    <t>Điện thoại
 CĐ
 không dây</t>
  </si>
  <si>
    <t>Điện thoại
 DĐ trả sau</t>
  </si>
  <si>
    <t>Điện thoại
 DĐ 
trả trước</t>
  </si>
  <si>
    <t>Thuê bao Internet</t>
  </si>
  <si>
    <t xml:space="preserve">THỐNG KÊ SỐ LIỆU VIỄN THÔNG TRÊN ĐỊA BÀN XÃ VÂN TÙNG </t>
  </si>
  <si>
    <t xml:space="preserve">Tổng số </t>
  </si>
  <si>
    <t>Đèo Gió</t>
  </si>
  <si>
    <t xml:space="preserve">Trạm xử lý Thôn Tân Ý 1 và Tân Ý 2 </t>
  </si>
  <si>
    <t xml:space="preserve">Tỷ lệ lao động % </t>
  </si>
  <si>
    <t>Cơ sở vật chất văn hóa</t>
  </si>
  <si>
    <t>Giao thông</t>
  </si>
  <si>
    <t xml:space="preserve">Mật độ dân số (người/km2) </t>
  </si>
  <si>
    <t xml:space="preserve">Đất chưa sử dụng </t>
  </si>
  <si>
    <t>Biểu 9</t>
  </si>
  <si>
    <t xml:space="preserve">Số lượng </t>
  </si>
  <si>
    <t>Nhà Thảo Dực</t>
  </si>
  <si>
    <t>Cầu Ngân Sơn</t>
  </si>
  <si>
    <t>Khau Khang</t>
  </si>
  <si>
    <t>Dốc 9 độ</t>
  </si>
  <si>
    <t>Cầu Bản Liềng</t>
  </si>
  <si>
    <t>Ngã ba đường Hồ Chí Minh đi Đức Vân</t>
  </si>
  <si>
    <t>Cổng TTYT huyện</t>
  </si>
  <si>
    <t>Ngã ba đường ĐT 252B ( đi Thượng Quan)</t>
  </si>
  <si>
    <t>Xưởng gỗ bóc bóc Lương Trung Ấn</t>
  </si>
  <si>
    <t>Nhà bà Nông Thị Thỏa</t>
  </si>
  <si>
    <t>Nhà Ông Hà Văn Phóng</t>
  </si>
  <si>
    <t>Nhà ông Hoàng Văn Sấn</t>
  </si>
  <si>
    <t>Nhà hàng Sinh Hằng</t>
  </si>
  <si>
    <t>Trường PT dân tộc nội trú</t>
  </si>
  <si>
    <t xml:space="preserve">Trường THPT, THCS, Tiểu học </t>
  </si>
  <si>
    <t>Biên chế công chức và hợp đồng lao động đã thực hiện năm 2020</t>
  </si>
  <si>
    <t>Sân bóng chuyền hơi khu, sân tennit, sân cầu lông, sân đá bóng mini</t>
  </si>
  <si>
    <t>Ăn uống</t>
  </si>
  <si>
    <t>Bán Cháo</t>
  </si>
  <si>
    <t xml:space="preserve">bán đậu đỗ </t>
  </si>
  <si>
    <t>Bán điện thoại</t>
  </si>
  <si>
    <t>Bán đồ nhậu</t>
  </si>
  <si>
    <t xml:space="preserve">Phòng khám đa khoa, phòng khám tư nhân </t>
  </si>
  <si>
    <t>dân số thường trú</t>
  </si>
  <si>
    <t xml:space="preserve">dân số quy đổi </t>
  </si>
  <si>
    <t>5.1</t>
  </si>
  <si>
    <t>5.2</t>
  </si>
  <si>
    <t>5.3</t>
  </si>
  <si>
    <t>5.4</t>
  </si>
  <si>
    <t>5.5</t>
  </si>
  <si>
    <t>5.6</t>
  </si>
  <si>
    <t>Bán gạo</t>
  </si>
  <si>
    <t>Bán hoa quả</t>
  </si>
  <si>
    <t>Bán quần Áo</t>
  </si>
  <si>
    <t>Bán rau xanh</t>
  </si>
  <si>
    <t>Bán sơn</t>
  </si>
  <si>
    <t>Bán thịt chó</t>
  </si>
  <si>
    <t>Bán thịt gà</t>
  </si>
  <si>
    <t>Bán thịt lợn</t>
  </si>
  <si>
    <t>Bán thịt trâu</t>
  </si>
  <si>
    <t>Bán thuốc nam</t>
  </si>
  <si>
    <t>Bán tranh ảnh</t>
  </si>
  <si>
    <t>Bán vật liệu xây dựng</t>
  </si>
  <si>
    <t>Bánh chưng</t>
  </si>
  <si>
    <t>Bánh cuốn</t>
  </si>
  <si>
    <t>Bánh kẹo</t>
  </si>
  <si>
    <t>Cắt tóc, gội đầu</t>
  </si>
  <si>
    <t>Chăn, ga, gối</t>
  </si>
  <si>
    <t>Chè khô</t>
  </si>
  <si>
    <t>Đồ chơi</t>
  </si>
  <si>
    <t>Đồ cơ khí</t>
  </si>
  <si>
    <t>Đồ điện</t>
  </si>
  <si>
    <t>Đồ điện nước</t>
  </si>
  <si>
    <t>Đóng mộc</t>
  </si>
  <si>
    <t>Giải khát</t>
  </si>
  <si>
    <t>Giặt là</t>
  </si>
  <si>
    <t>Giống ngô</t>
  </si>
  <si>
    <t>Hàng mã</t>
  </si>
  <si>
    <t>hàng sắt</t>
  </si>
  <si>
    <t>In quảng cáo</t>
  </si>
  <si>
    <t>Internet</t>
  </si>
  <si>
    <t>Lâm sản</t>
  </si>
  <si>
    <t>Màn rèm</t>
  </si>
  <si>
    <t>Măng ớt</t>
  </si>
  <si>
    <t>May đo</t>
  </si>
  <si>
    <t>Máy tính văn Phòng</t>
  </si>
  <si>
    <t>Mua bán nông sản</t>
  </si>
  <si>
    <t>Mua bán phế liệu</t>
  </si>
  <si>
    <t>Nhà Nghỉ</t>
  </si>
  <si>
    <t>Nhôm kính</t>
  </si>
  <si>
    <t>Nội thất</t>
  </si>
  <si>
    <t>Phở sáng</t>
  </si>
  <si>
    <t>Photocopy</t>
  </si>
  <si>
    <t>Răng hàm mặt</t>
  </si>
  <si>
    <t>Rau xanh</t>
  </si>
  <si>
    <t>rửa xe</t>
  </si>
  <si>
    <t>Sản xuất bánh mì</t>
  </si>
  <si>
    <t>Sản xuất bún khô</t>
  </si>
  <si>
    <t>Siêu âm</t>
  </si>
  <si>
    <t>Sửa chữa máy nổ</t>
  </si>
  <si>
    <t>Sửa chữa ô tô</t>
  </si>
  <si>
    <t>Sửa chữa tivi</t>
  </si>
  <si>
    <t>Sửa chữa xe máy</t>
  </si>
  <si>
    <t>thu mua phế liệu</t>
  </si>
  <si>
    <t>Thức ăn gia súc</t>
  </si>
  <si>
    <t>Thuốc tây</t>
  </si>
  <si>
    <t>Thuốc thú y</t>
  </si>
  <si>
    <t>Văn Phòng Phẩm</t>
  </si>
  <si>
    <t>Vận tải hàng hóa</t>
  </si>
  <si>
    <t>Vận tải hành khách</t>
  </si>
  <si>
    <t>Xay xát</t>
  </si>
  <si>
    <t>Xẻ gỗ</t>
  </si>
  <si>
    <t>Xe ôm</t>
  </si>
  <si>
    <t xml:space="preserve">xăng dầu, ga </t>
  </si>
  <si>
    <t>Đồ sành xứ</t>
  </si>
  <si>
    <t>Đồ sơ sinh</t>
  </si>
  <si>
    <t>Đồ thể thao</t>
  </si>
  <si>
    <t>Khu 1</t>
  </si>
  <si>
    <t>Khu 2</t>
  </si>
  <si>
    <t>May xúc</t>
  </si>
  <si>
    <t>Khu Phố</t>
  </si>
  <si>
    <t>Bản Súng</t>
  </si>
  <si>
    <t xml:space="preserve">Theo tiêu chí nông thôn mới nước máy, nước hợp vệ sinh ( nước khe mó, nước suối…) </t>
  </si>
  <si>
    <t>Biểu 3</t>
  </si>
  <si>
    <t>Biểu 5</t>
  </si>
  <si>
    <t>Biểu 6</t>
  </si>
  <si>
    <t>Biểu 7</t>
  </si>
  <si>
    <t>Biểu 8</t>
  </si>
  <si>
    <t>Biểu 13</t>
  </si>
  <si>
    <t>Thương mại</t>
  </si>
  <si>
    <t>Đường trục thôn Phia Khao thôn Nà Pài (Giai đoạn 3)</t>
  </si>
  <si>
    <t>Đường Nà Cày (EU - Phia Bung), thôn Nà Lạn</t>
  </si>
  <si>
    <t>Sửa chữa Nhà văn hóa xã Vân Tùng</t>
  </si>
  <si>
    <t>Thủy lợi</t>
  </si>
  <si>
    <t>Kênh Cốc Phường, thôn Bản Súng</t>
  </si>
  <si>
    <t>Kênh Nà Phéc, thôn Bán Liềng</t>
  </si>
  <si>
    <t>Kênh Phai Lài (Đoạn cuối kênh), thôn Bản Súng</t>
  </si>
  <si>
    <t>Kênh Nà Thỏ A, thôn Bản Liềng</t>
  </si>
  <si>
    <t>Kênh Nà Sào 2, thôn Nà Bốc</t>
  </si>
  <si>
    <t>Kênh Nà Lẹng, thôn Bản Súng</t>
  </si>
  <si>
    <t>Kênh Nà Tà, thôn Bản Liềng</t>
  </si>
  <si>
    <t>Kênh Phia Khao, thôn Bản Liềng</t>
  </si>
  <si>
    <t>Kênh Khuổi Nhao, thôn Bản Liềng</t>
  </si>
  <si>
    <t>Kênh Nà Cày 1, thôn Nà Lạn</t>
  </si>
  <si>
    <t>Cấp nước sinh hoạt, thoát nước thải khu dân cư</t>
  </si>
  <si>
    <t>Nước sinh hoạt thôn Cốc Lùng</t>
  </si>
  <si>
    <t xml:space="preserve">UBND huyện Ngân Sơn  </t>
  </si>
  <si>
    <t xml:space="preserve">Ngân sách </t>
  </si>
  <si>
    <t xml:space="preserve">Theo QĐ 1531/QĐ-UBND Bắc Kạn ngày 11/09/20218 khi có vốn sẽ triển khai thực hiện </t>
  </si>
  <si>
    <t xml:space="preserve">Kênh Nà Pàn, thôn Nà Bốc (Giai đoạn I), xã Vân Tùng </t>
  </si>
  <si>
    <t>Kênh Nà Pẻn, thôn Bản Liềng, xã Vân Tùng</t>
  </si>
  <si>
    <t>Kênh Nà Sáng, thôn Nà Sáng, xã Vân Tùng</t>
  </si>
  <si>
    <t>BQL các CTMTQG xã Vân Tùng</t>
  </si>
  <si>
    <t>Kênh Nà Nghè, thôn Nà Lạn, xã Vân Tùng</t>
  </si>
  <si>
    <t>Kênh Nà Pài, thôn Nà Pài (Giai đoạn I), xã Vân Tùng</t>
  </si>
  <si>
    <t>Kênh Nà Sào 1, thôn Nà Bốc (Giai đoạn I), xã Vân Tùng</t>
  </si>
  <si>
    <t>Đường trục thôn Nà Lẹng (giai đoạn 2)</t>
  </si>
  <si>
    <t>Đường trục thôn Nà Đeng (giai đoạn 3)</t>
  </si>
  <si>
    <t>Năm 2021</t>
  </si>
  <si>
    <t>Đập Nà Kiêng</t>
  </si>
  <si>
    <t>Đập + Kênh Nà Sáng (đoạn cuối)</t>
  </si>
  <si>
    <t>Kênh Nà Lẹng (Đoạn cuối)</t>
  </si>
  <si>
    <t>Đập + Kênh  Nà Thỏ A  (Đoạn nối tiếp)</t>
  </si>
  <si>
    <t>Kênh Đông Pàu (Giai đoạn 1)</t>
  </si>
  <si>
    <t>Kênh Nà Pàn (Giai đoạn 2)</t>
  </si>
  <si>
    <t>Năm 2022</t>
  </si>
  <si>
    <t>Đường nội đồng Khau Khang (Đoạn từ cầu Khau Khang đến nhà ông Dong)</t>
  </si>
  <si>
    <t>Đường nội đồng Cốc Lùng (Cuối đường bê tông đến nhà ông Minh)</t>
  </si>
  <si>
    <t xml:space="preserve">Đập Tẩu Lườn - Nà Ké </t>
  </si>
  <si>
    <t>Kênh Đông Pàu (Giai đoạn 2)</t>
  </si>
  <si>
    <t xml:space="preserve">Kênh Nà Deng </t>
  </si>
  <si>
    <t xml:space="preserve">Nước sinh hoạt Nà Pài </t>
  </si>
  <si>
    <t>Năm 2023</t>
  </si>
  <si>
    <t>Nâng cấp Đường liên thôn Nà Lạn - Nà Pài</t>
  </si>
  <si>
    <t xml:space="preserve">Đường ngõ xóm từ nhà ông Bắc đến nhà ông Tuấn </t>
  </si>
  <si>
    <t>Đường Nà Mỏ</t>
  </si>
  <si>
    <t>Kênh Nà Tà (giai đoạn 2)</t>
  </si>
  <si>
    <t>Kênh Sùi Kang</t>
  </si>
  <si>
    <t>Kênh Phia Đồn</t>
  </si>
  <si>
    <t>Kênh Slam Kha</t>
  </si>
  <si>
    <t>Kênh Lâm trường</t>
  </si>
  <si>
    <t>Kênh Nà Quản</t>
  </si>
  <si>
    <t>Nhà văn hóa khu II</t>
  </si>
  <si>
    <t>Năm 2024</t>
  </si>
  <si>
    <t>Đường nội đồng Cốc Phai - Đông Piầu</t>
  </si>
  <si>
    <t>Đường nội đồng EU- ô Thậu</t>
  </si>
  <si>
    <t>Đập Nà Nghè - Nà Lạn</t>
  </si>
  <si>
    <t>Đập + Kênh Nà Kéo</t>
  </si>
  <si>
    <t>Kênh Nà Diếu - Nà Ké</t>
  </si>
  <si>
    <t>Kênh Nà Cày 2</t>
  </si>
  <si>
    <t>Đập + Kênh Phia Đán - Đông Piâù</t>
  </si>
  <si>
    <t>Năm 2025</t>
  </si>
  <si>
    <t>Đập + Tà Sla</t>
  </si>
  <si>
    <t>Kênh Phia Khao (Đoạn cuối)</t>
  </si>
  <si>
    <t>Kênh Tàng Vài (giai đoạn 1)</t>
  </si>
  <si>
    <t>Kênh Nà Thỏ B</t>
  </si>
  <si>
    <t>Kênh Nà Lèo - Nà Lạn</t>
  </si>
  <si>
    <t>Kênh Bản Cáu</t>
  </si>
  <si>
    <t>Kênh Nà Liềng</t>
  </si>
  <si>
    <t>Kênh Phai Lài (Đoạn cuối)</t>
  </si>
  <si>
    <t>Kênh Nà Phia - Nà Lạn</t>
  </si>
  <si>
    <t>Kênh Nà Mằng - Nà Lạn</t>
  </si>
  <si>
    <t>Kênh Phia Khao - Nà Pài  (giai đoạn 1)</t>
  </si>
  <si>
    <t xml:space="preserve">Nước sinh hoạt tập trung </t>
  </si>
  <si>
    <t>sản xuất hoa cửa sắt</t>
  </si>
  <si>
    <t>Dân số cuối kỳ thường trú (người)</t>
  </si>
  <si>
    <t>Tổng diện tích</t>
  </si>
  <si>
    <t>5.7</t>
  </si>
  <si>
    <t>Dân tộc Ngái</t>
  </si>
  <si>
    <t>5.8</t>
  </si>
  <si>
    <t>Dân tộc khác</t>
  </si>
  <si>
    <t>Lao động nông - lâm - ngư nghiệp</t>
  </si>
  <si>
    <t>TỔNG DIỆN TÍCH ĐÂT TỰ NHIÊN</t>
  </si>
  <si>
    <t>NNP</t>
  </si>
  <si>
    <t>Đất trồng lúa</t>
  </si>
  <si>
    <t>DLN</t>
  </si>
  <si>
    <t>Đất trồng lúa nương</t>
  </si>
  <si>
    <t>LUN</t>
  </si>
  <si>
    <t xml:space="preserve"> </t>
  </si>
  <si>
    <t>Đất trồng cây hàng năm còn lại</t>
  </si>
  <si>
    <t>HNK</t>
  </si>
  <si>
    <t>Đất trồng cây lâu năm</t>
  </si>
  <si>
    <t>CLN</t>
  </si>
  <si>
    <t>Đất rừng phòng hộ</t>
  </si>
  <si>
    <t>RPH</t>
  </si>
  <si>
    <t>Đất rừng đặc dụng</t>
  </si>
  <si>
    <t>RDD</t>
  </si>
  <si>
    <t>Đất rừng sản xuất</t>
  </si>
  <si>
    <t>RSX</t>
  </si>
  <si>
    <t>Đất nuôi trồng thủy sản</t>
  </si>
  <si>
    <t>NTS</t>
  </si>
  <si>
    <t>Đất nông nghiệp khác</t>
  </si>
  <si>
    <t>NKH</t>
  </si>
  <si>
    <t>Đất phi nông nghiệp</t>
  </si>
  <si>
    <t>PNN</t>
  </si>
  <si>
    <t>Đất xây dựng trụ sở cơ quan, công trình sự nghiệp</t>
  </si>
  <si>
    <t>CTS</t>
  </si>
  <si>
    <t>Đất quốc phòng</t>
  </si>
  <si>
    <t>CQP</t>
  </si>
  <si>
    <t>Đất an ninh</t>
  </si>
  <si>
    <t>CAN</t>
  </si>
  <si>
    <t>Đất khu công nghiệp</t>
  </si>
  <si>
    <t>SKK</t>
  </si>
  <si>
    <t>Đất khu sản xuất kinh doanh</t>
  </si>
  <si>
    <t>SKC</t>
  </si>
  <si>
    <t>Đất sản xuất vật liệu xây dựng gốm sứ</t>
  </si>
  <si>
    <t>SKX</t>
  </si>
  <si>
    <t>Đất sử dụng cho hoạt động khoáng sản</t>
  </si>
  <si>
    <t>SKS</t>
  </si>
  <si>
    <t>Đất có di tích, danh thắng</t>
  </si>
  <si>
    <t>DDT</t>
  </si>
  <si>
    <t>Đất bãi thải, xử lý chất thải</t>
  </si>
  <si>
    <t>DRA</t>
  </si>
  <si>
    <t>Đất tôn giáo, tín ngưỡng</t>
  </si>
  <si>
    <t>TTN</t>
  </si>
  <si>
    <t>Đất nghĩa trang, nghĩa địa, nhà tang lễ, nhà hỏa táng</t>
  </si>
  <si>
    <t>NTD</t>
  </si>
  <si>
    <t>Đất có mặt nước chuyên dùng</t>
  </si>
  <si>
    <t>SMN</t>
  </si>
  <si>
    <t>Đất sông, suối</t>
  </si>
  <si>
    <t>SON</t>
  </si>
  <si>
    <t>2.14</t>
  </si>
  <si>
    <t>Đất phát triển hạ tầng</t>
  </si>
  <si>
    <t>DHT</t>
  </si>
  <si>
    <t>2.15</t>
  </si>
  <si>
    <t>Đất phi nông nghiệp khác</t>
  </si>
  <si>
    <t>PNK</t>
  </si>
  <si>
    <t>2.16</t>
  </si>
  <si>
    <t>Đất khu dân cư nông thôn</t>
  </si>
  <si>
    <t>ONT</t>
  </si>
  <si>
    <t>Trong đó: Đất ở nông thôn</t>
  </si>
  <si>
    <t>DCS</t>
  </si>
  <si>
    <t>Đất khu du lịch</t>
  </si>
  <si>
    <t>DDL</t>
  </si>
  <si>
    <t>Mục đích sử dụng đất</t>
  </si>
  <si>
    <t>Mã</t>
  </si>
  <si>
    <t xml:space="preserve">Trung tâm y tế huyện </t>
  </si>
  <si>
    <t xml:space="preserve">Trung tâm giáo dục nghề nghiệp - giáo dục  thường xuyên </t>
  </si>
  <si>
    <t>Sở GD-ĐT</t>
  </si>
  <si>
    <t>Phía Nam, bên phải đường Quốc lộ 3</t>
  </si>
  <si>
    <t>UBND huyện</t>
  </si>
  <si>
    <t>ĐỀ ÁN THÀNH LẬP THỊ TRẤN VÂN TÙNG</t>
  </si>
  <si>
    <t xml:space="preserve"> HUYỆN NGÂN SƠN, TỈNH BẮC KẠN</t>
  </si>
  <si>
    <r>
      <t>Diện tích (m</t>
    </r>
    <r>
      <rPr>
        <b/>
        <sz val="14"/>
        <rFont val="Arial"/>
        <family val="2"/>
        <charset val="163"/>
      </rPr>
      <t>²</t>
    </r>
    <r>
      <rPr>
        <b/>
        <sz val="14"/>
        <rFont val="Times New Roman"/>
        <family val="1"/>
      </rPr>
      <t>)</t>
    </r>
  </si>
  <si>
    <t>Đồng</t>
  </si>
  <si>
    <t>Huyện Ngân Sơn</t>
  </si>
  <si>
    <t>TỔNG HỢP HỘ NGHÈO CỦA HUYỆN NGÂN SƠN VÀ XÃ VÂN TÙNG, GIAI ĐOẠN 2019-2021</t>
  </si>
  <si>
    <t>TỔNG HỢP THU CHI NGÂN SÁCH 
TRÊN ĐỊA BÀN XÃ VÂN TÙNG GIAI ĐOẠN 2019-2021</t>
  </si>
  <si>
    <t>BIÊN CHẾ CÔNG CHỨC, HỢP ĐỒNG LAO ĐỘNG 
XÃ VÂN TÙNG NĂM 2021</t>
  </si>
  <si>
    <t>Hiện trạng sử dụng đất năm 2021 (ha)</t>
  </si>
  <si>
    <t>DANH MỤC CÁC DỰ ÁN ĐẦU TƯ XÂY DỰNG 
TRÊN ĐỊA BÀN XÃ VÂN TÙNG, GIAI ĐoẠN 2019 -2025</t>
  </si>
  <si>
    <t>TỔNG HỢP DÂN SỐ THƯỜNG TRÚ, DIỆN TÍCH ĐẤT TỰ NHIÊN NĂM 2021
XÃ VÂN TÙNG</t>
  </si>
  <si>
    <t xml:space="preserve">THỐNG KÊ DÂN SỐ THEO CÁC THÀNH PHẦN NĂM 2021 XÃ VÂN TÙNG </t>
  </si>
  <si>
    <t>THỐNG KÊ LAO ĐỘNG LÀM VIỆC THEO CÁC NGÀNH KINH TẾ 
TRÊN ĐỊA BÀN XÃ VÂN TÙNG NĂM 2021</t>
  </si>
  <si>
    <t>Tỷ lệ hộ nghèo
trung bình
 3 năm (2019 -2021)</t>
  </si>
  <si>
    <t xml:space="preserve">TỔNG SẢN LƯỢNG ĐIỆN TIÊU THỤ VÀ NHU CẦU ĐẦU TƯ LƯỚI ĐIỆN XÃ VÂN TÙNG </t>
  </si>
  <si>
    <t>Năm 2025 -2030</t>
  </si>
  <si>
    <t>Trụ sở Huyện ủy Ngân Sơn</t>
  </si>
  <si>
    <t>Trụ sở HĐND-UBND</t>
  </si>
  <si>
    <t>Công an Xã Vân Tùng</t>
  </si>
  <si>
    <t>Kho bạc Nhà nước</t>
  </si>
  <si>
    <t>Các công trình hạ tầng xã hội</t>
  </si>
  <si>
    <t>Cơ quan, trụ sở</t>
  </si>
  <si>
    <t>Công trình giáo dục</t>
  </si>
  <si>
    <t>Trường mầm non Vân Tùng</t>
  </si>
  <si>
    <t>Trường PT Dân tộc NT</t>
  </si>
  <si>
    <t>Công trình y tế</t>
  </si>
  <si>
    <t>Trung tâm Y Tế</t>
  </si>
  <si>
    <t>Công trình thương mại, dịch vụ</t>
  </si>
  <si>
    <t>Chợ Ngân Sơn</t>
  </si>
  <si>
    <t>Bến xe +Trưng bày GTSP</t>
  </si>
  <si>
    <t>Các công trình công cộng thu hút đầu  tư</t>
  </si>
  <si>
    <t>Công trình công cộng</t>
  </si>
  <si>
    <t>Công viên hồ nước</t>
  </si>
  <si>
    <t>Sân Vận động, Nhà thi đấu TDTT</t>
  </si>
  <si>
    <t>Khu cây xanh đô thị</t>
  </si>
  <si>
    <t>Các công trình hạ tầng kỹ thuật</t>
  </si>
  <si>
    <t>San nền thoát nước</t>
  </si>
  <si>
    <t>Cấp nước</t>
  </si>
  <si>
    <t>Cấp điện</t>
  </si>
  <si>
    <t>Thu gom, xử lý nước thải</t>
  </si>
  <si>
    <t>2025-2030</t>
  </si>
  <si>
    <t>VI</t>
  </si>
  <si>
    <t>VII</t>
  </si>
  <si>
    <t>VIII</t>
  </si>
  <si>
    <t>Tổng mức đầu tư (VNĐ)</t>
  </si>
  <si>
    <t>Giá trị thực hiện (VNĐ)</t>
  </si>
  <si>
    <t>Năm 2019 - 2025 và Năm 2025-2030</t>
  </si>
  <si>
    <t>Ngân sách xã hội hóa, kêu gọi đầu tư, nguồn tài trợ…</t>
  </si>
  <si>
    <t>Ngân sách nhà nước</t>
  </si>
  <si>
    <t>Ngân sách nhà nước, xã hội hóa</t>
  </si>
  <si>
    <t>Kêu gọi đầu tư</t>
  </si>
  <si>
    <t>Ngân sách nhà nước, Tài trợ…</t>
  </si>
  <si>
    <t xml:space="preserve">PHÒNG THỐNG KÊ </t>
  </si>
  <si>
    <t>PHÒNG THỐNG KÊ</t>
  </si>
  <si>
    <t xml:space="preserve">PHÒNG GIÁO DỤC VÀ ĐÀO TẠO </t>
  </si>
  <si>
    <t xml:space="preserve">PHÒNG VĂN HÓA THÔNG TIN </t>
  </si>
  <si>
    <t>PHÒNG KINH TẾ HẠ TẦNG</t>
  </si>
  <si>
    <t xml:space="preserve">ĐIỆN LỰC HUYỆN NGÂN SƠN </t>
  </si>
  <si>
    <t xml:space="preserve">MÔI TRƯỜNG ĐÔ THỊ HUYỆN NGÂN SƠN </t>
  </si>
  <si>
    <t xml:space="preserve">BAN QUẢN LÝ DỰ ÁN </t>
  </si>
  <si>
    <r>
      <rPr>
        <b/>
        <i/>
        <sz val="13"/>
        <rFont val="Times New Roman"/>
        <family val="1"/>
      </rPr>
      <t>Ghi chú: Theo phụ lục 2 của Nghị quyết 1211/2016/UBTVQH13</t>
    </r>
    <r>
      <rPr>
        <i/>
        <sz val="13"/>
        <rFont val="Times New Roman"/>
        <family val="1"/>
      </rPr>
      <t xml:space="preserve">
Dân số tạm trú từ 6 tháng trở lên được tính như dân số thường trú, dưới 6 tháng được quy đổi về dân số 
đô thị theo công thức:
Dân số quy đổi =2*(Tổng số lượt khách tạm trú dưới 6 tháng)*(Số ngày tạm trú trung bình)/365</t>
    </r>
  </si>
  <si>
    <t>(Kèm theo Đề án số       /ĐA-UBND ngày       /6/2022 của UBND tỉnh Bắc Kạn)</t>
  </si>
  <si>
    <t>UBND TỈNH BẮC KẠN</t>
  </si>
  <si>
    <t xml:space="preserve">Khu 2 </t>
  </si>
  <si>
    <t>Thôn Bản Liềng</t>
  </si>
  <si>
    <t>Thôn Bản Súng</t>
  </si>
  <si>
    <t>Thôn Tân Ý 1</t>
  </si>
  <si>
    <t>Thôn Tân Ý 2</t>
  </si>
  <si>
    <t>Thôn Đèo Gió</t>
  </si>
  <si>
    <t>Biểu 4</t>
  </si>
  <si>
    <t>PHÒNG TÀI CHÍNH KẾ TOÁN</t>
  </si>
  <si>
    <t>PHÒNG TN&amp;MT</t>
  </si>
  <si>
    <t>Trung tâm xã</t>
  </si>
  <si>
    <t>Phía Tây đường quốc lộ 3</t>
  </si>
  <si>
    <t>Trung tâm xã, cạnh đường đi Lâm trường</t>
  </si>
  <si>
    <t>Trung tâm hành chính xã</t>
  </si>
  <si>
    <t xml:space="preserve">Trung tâm xã </t>
  </si>
  <si>
    <t>Trong các đường phố và khu xóm do dân tự mở</t>
  </si>
  <si>
    <t>Khu phố</t>
  </si>
  <si>
    <t>Khu phố, Khu 1, Khu 2</t>
  </si>
  <si>
    <t>Khu 1, Khu 2, Khu phố</t>
  </si>
  <si>
    <t>Khu 1, Khu 2</t>
  </si>
  <si>
    <t>Khu 1, Khu phố</t>
  </si>
  <si>
    <t>Khu 2, Khu phố</t>
  </si>
  <si>
    <t>Khu 2, Đèo Gió</t>
  </si>
  <si>
    <t>Khu 1, Khu 2, Khu phố, Đèo Gió</t>
  </si>
  <si>
    <t>Bản Súng, Khu phố</t>
  </si>
  <si>
    <t>Bản Súng, Khu 1, Khu 2, Khu phố</t>
  </si>
  <si>
    <t>Bản Súng, Khu 1, Khu 2</t>
  </si>
  <si>
    <t>Bản Súng, Khu 2, Khu phố</t>
  </si>
  <si>
    <t>Bản Súng, Khu 1, Khu phố</t>
  </si>
  <si>
    <t xml:space="preserve">Bản Súng, Khu 1, Khu phố </t>
  </si>
  <si>
    <t>Khu 1, Bản Súng, cốc lùng</t>
  </si>
  <si>
    <t>Bản Súng, Cốc Lùng, Đèo Gió, Khu 1, Khu 2</t>
  </si>
  <si>
    <t>Khu 1, Bản Liềng, Bản Súng</t>
  </si>
  <si>
    <t>Bản Liềng, Bản Súng, Cốc Lùng, Đèo Gió, Khu 1, Khu 2, Khu phố</t>
  </si>
  <si>
    <t>PHÒNG NỘI VỤ</t>
  </si>
  <si>
    <t xml:space="preserve">Tuyến đường từ Nghĩa trang đi Lâm trường </t>
  </si>
  <si>
    <t xml:space="preserve">Đường liên xã, thôn </t>
  </si>
  <si>
    <t xml:space="preserve">Thôn Bản Súng </t>
  </si>
  <si>
    <t>Tỷ lệ tạm trú quy đổi</t>
  </si>
  <si>
    <t>Tỷ lệ dân tộc thiểu số</t>
  </si>
  <si>
    <t xml:space="preserve">PHẦN PHỤ LỤC </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</si>
</sst>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6" formatCode="&quot;$&quot;#,##0_);[Red]\(&quot;$&quot;#,##0\)"/>
    <numFmt numFmtId="41" formatCode="_(* #,##0_);_(* \(#,##0\);_(* &quot;-&quot;_);_(@_)"/>
    <numFmt numFmtId="43" formatCode="_(* #,##0.00_);_(* \(#,##0.00\);_(* &quot;-&quot;??_);_(@_)"/>
    <numFmt numFmtId="164" formatCode="_-* #,##0.00\ _₫_-;\-* #,##0.00\ _₫_-;_-* &quot;-&quot;??\ _₫_-;_-@_-"/>
    <numFmt numFmtId="165" formatCode="&quot;$&quot;#,##0;[Red]\-&quot;$&quot;#,##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_(* #,##0_);_(* \(#,##0\);_(* &quot;-&quot;??_);_(@_)"/>
    <numFmt numFmtId="171" formatCode="_(* #,##0.000_);_(* \(#,##0.000\);_(* &quot;-&quot;??_);_(@_)"/>
    <numFmt numFmtId="172" formatCode="_(* #,##0.0000_);_(* \(#,##0.0000\);_(* &quot;-&quot;??_);_(@_)"/>
    <numFmt numFmtId="173" formatCode="0.000"/>
    <numFmt numFmtId="174" formatCode="_(* #,##0.0_);_(* \(#,##0.0\);_(* &quot;-&quot;??_);_(@_)"/>
    <numFmt numFmtId="175" formatCode="_(* #,##0.000_);_(* \(#,##0.000\);_(* &quot;-&quot;???_);_(@_)"/>
    <numFmt numFmtId="176" formatCode="0.0"/>
    <numFmt numFmtId="177" formatCode="_(* #,##0.000000_);_(* \(#,##0.000000\);_(* &quot;-&quot;??_);_(@_)"/>
    <numFmt numFmtId="178" formatCode="00.000"/>
    <numFmt numFmtId="179" formatCode="&quot;?&quot;#,##0;&quot;?&quot;\-#,##0"/>
    <numFmt numFmtId="180" formatCode="#.##0"/>
    <numFmt numFmtId="181" formatCode="###\ ###\ ###."/>
    <numFmt numFmtId="182" formatCode="\$#,##0\ ;\(\$#,##0\)"/>
    <numFmt numFmtId="183" formatCode="0#############"/>
    <numFmt numFmtId="184" formatCode="&quot;\&quot;#,##0;[Red]&quot;\&quot;&quot;\&quot;\-#,##0"/>
    <numFmt numFmtId="185" formatCode="&quot;\&quot;#,##0.00;[Red]&quot;\&quot;&quot;\&quot;&quot;\&quot;&quot;\&quot;&quot;\&quot;&quot;\&quot;\-#,##0.00"/>
    <numFmt numFmtId="186" formatCode="&quot;\&quot;#,##0.00;[Red]&quot;\&quot;\-#,##0.00"/>
    <numFmt numFmtId="187" formatCode="&quot;\&quot;#,##0;[Red]&quot;\&quot;\-#,##0"/>
    <numFmt numFmtId="188" formatCode="#,##0.000"/>
    <numFmt numFmtId="189" formatCode="#,##0.0"/>
    <numFmt numFmtId="190" formatCode="#,##0;[Red]#,##0"/>
    <numFmt numFmtId="191" formatCode="#,##0.0_);\(#,##0.0\)"/>
    <numFmt numFmtId="192" formatCode="_-* #,##0.00\ _л_в_-;\-* #,##0.00\ _л_в_-;_-* &quot;-&quot;??\ _л_в_-;_-@_-"/>
    <numFmt numFmtId="193" formatCode="0.0000"/>
    <numFmt numFmtId="194" formatCode="#,##0.0000"/>
  </numFmts>
  <fonts count="176">
    <font>
      <sz val="11"/>
      <color theme="1"/>
      <name val="Calibri"/>
      <family val="2"/>
      <scheme val="minor"/>
    </font>
    <font>
      <sz val="11"/>
      <color indexed="8"/>
      <name val="Calibri"/>
      <family val="2"/>
    </font>
    <font>
      <b/>
      <sz val="13"/>
      <name val=".VnTime"/>
      <family val="2"/>
    </font>
    <font>
      <sz val="13"/>
      <name val=".VnTime"/>
      <family val="2"/>
    </font>
    <font>
      <i/>
      <sz val="13"/>
      <name val=".VnTime"/>
      <family val="2"/>
    </font>
    <font>
      <b/>
      <sz val="13"/>
      <name val="Times New Roman"/>
      <family val="1"/>
    </font>
    <font>
      <sz val="13"/>
      <name val="Times New Roman"/>
      <family val="1"/>
    </font>
    <font>
      <b/>
      <sz val="13"/>
      <name val=".VnTimeH"/>
      <family val="2"/>
    </font>
    <font>
      <sz val="14"/>
      <name val=".VnTime"/>
      <family val="2"/>
    </font>
    <font>
      <sz val="11"/>
      <color indexed="8"/>
      <name val="Calibri"/>
      <family val="2"/>
    </font>
    <font>
      <b/>
      <sz val="11"/>
      <color indexed="8"/>
      <name val="Calibri"/>
      <family val="2"/>
    </font>
    <font>
      <sz val="8"/>
      <name val="Calibri"/>
      <family val="2"/>
    </font>
    <font>
      <sz val="11"/>
      <color indexed="9"/>
      <name val="Calibri"/>
      <family val="2"/>
    </font>
    <font>
      <sz val="12"/>
      <name val=".VnTime"/>
      <family val="2"/>
    </font>
    <font>
      <sz val="10"/>
      <name val="Arial"/>
      <family val="2"/>
    </font>
    <font>
      <sz val="10"/>
      <name val=".VnTime"/>
      <family val="2"/>
    </font>
    <font>
      <sz val="11"/>
      <name val="??"/>
      <family val="3"/>
    </font>
    <font>
      <sz val="10"/>
      <name val="AngsanaUPC"/>
      <family val="1"/>
    </font>
    <font>
      <sz val="11"/>
      <name val=".VnTime"/>
      <family val="2"/>
    </font>
    <font>
      <sz val="9"/>
      <name val="Arial"/>
      <family val="2"/>
    </font>
    <font>
      <sz val="12"/>
      <name val="Courier"/>
      <family val="3"/>
    </font>
    <font>
      <sz val="12"/>
      <name val="¹UAAA¼"/>
      <family val="3"/>
      <charset val="129"/>
    </font>
    <font>
      <b/>
      <sz val="12"/>
      <name val="Arial"/>
      <family val="2"/>
    </font>
    <font>
      <sz val="12"/>
      <name val="Arial"/>
      <family val="2"/>
    </font>
    <font>
      <sz val="10"/>
      <name val=".VnArial"/>
      <family val="2"/>
    </font>
    <font>
      <sz val="14"/>
      <name val=".VnArial"/>
      <family val="2"/>
    </font>
    <font>
      <sz val="10"/>
      <name val=" "/>
      <family val="1"/>
      <charset val="136"/>
    </font>
    <font>
      <sz val="12"/>
      <name val="Times New Roman"/>
      <family val="1"/>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13"/>
      <color indexed="8"/>
      <name val="Calibri"/>
      <family val="2"/>
    </font>
    <font>
      <sz val="13"/>
      <name val="Calibri"/>
      <family val="2"/>
    </font>
    <font>
      <sz val="10"/>
      <name val="Arial"/>
      <family val="2"/>
    </font>
    <font>
      <sz val="14"/>
      <name val="Times New Roman"/>
      <family val="1"/>
    </font>
    <font>
      <b/>
      <sz val="14"/>
      <name val="Times New Roman"/>
      <family val="1"/>
    </font>
    <font>
      <b/>
      <sz val="13"/>
      <color indexed="8"/>
      <name val="Times New Roman"/>
      <family val="1"/>
    </font>
    <font>
      <b/>
      <sz val="11"/>
      <name val=".VnTime"/>
      <family val="2"/>
    </font>
    <font>
      <sz val="13"/>
      <color indexed="8"/>
      <name val="Times New Roman"/>
      <family val="1"/>
    </font>
    <font>
      <b/>
      <sz val="14"/>
      <color indexed="8"/>
      <name val="Times New Roman"/>
      <family val="1"/>
    </font>
    <font>
      <sz val="12"/>
      <name val="VNI-Times"/>
    </font>
    <font>
      <i/>
      <sz val="13"/>
      <name val="Times New Roman"/>
      <family val="1"/>
    </font>
    <font>
      <b/>
      <vertAlign val="superscript"/>
      <sz val="13"/>
      <name val="Times New Roman"/>
      <family val="1"/>
    </font>
    <font>
      <i/>
      <sz val="13"/>
      <color indexed="8"/>
      <name val="Times New Roman"/>
      <family val="1"/>
    </font>
    <font>
      <sz val="13"/>
      <color indexed="8"/>
      <name val="Times New Roman"/>
      <family val="2"/>
    </font>
    <font>
      <sz val="11"/>
      <color indexed="60"/>
      <name val="Calibri"/>
      <family val="2"/>
    </font>
    <font>
      <sz val="14"/>
      <color indexed="8"/>
      <name val="Times New Roman"/>
      <family val="1"/>
    </font>
    <font>
      <b/>
      <i/>
      <sz val="13"/>
      <name val="Times New Roman"/>
      <family val="1"/>
    </font>
    <font>
      <sz val="10"/>
      <name val="Times New Roman"/>
      <family val="1"/>
    </font>
    <font>
      <i/>
      <sz val="14"/>
      <color indexed="8"/>
      <name val="Times New Roman"/>
      <family val="1"/>
    </font>
    <font>
      <sz val="14"/>
      <color indexed="9"/>
      <name val="Times New Roman"/>
      <family val="1"/>
    </font>
    <font>
      <b/>
      <sz val="12"/>
      <name val=".VnTime"/>
      <family val="2"/>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b/>
      <i/>
      <sz val="12"/>
      <name val=".VnAristote"/>
      <family val="2"/>
    </font>
    <font>
      <sz val="10"/>
      <name val=".VnArial Narrow"/>
      <family val="2"/>
    </font>
    <font>
      <sz val="14"/>
      <color indexed="8"/>
      <name val="Times New Roman"/>
      <family val="2"/>
    </font>
    <font>
      <sz val="14"/>
      <color indexed="8"/>
      <name val="Times New Roman"/>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2"/>
      <color indexed="8"/>
      <name val="Times New Roman"/>
      <family val="2"/>
      <charset val="163"/>
    </font>
    <font>
      <b/>
      <sz val="11"/>
      <color indexed="63"/>
      <name val="Calibri"/>
      <family val="2"/>
    </font>
    <font>
      <b/>
      <sz val="18"/>
      <color indexed="56"/>
      <name val="Cambria"/>
      <family val="2"/>
    </font>
    <font>
      <sz val="11"/>
      <color indexed="10"/>
      <name val="Calibri"/>
      <family val="2"/>
    </font>
    <font>
      <b/>
      <sz val="11"/>
      <color indexed="8"/>
      <name val="Calibri"/>
      <family val="2"/>
    </font>
    <font>
      <b/>
      <sz val="14"/>
      <color indexed="8"/>
      <name val="Calibri"/>
      <family val="2"/>
    </font>
    <font>
      <sz val="10"/>
      <name val="Arial"/>
      <family val="2"/>
    </font>
    <font>
      <sz val="13"/>
      <name val="Arial"/>
      <family val="2"/>
    </font>
    <font>
      <b/>
      <sz val="12"/>
      <name val="Times New Roman"/>
      <family val="1"/>
    </font>
    <font>
      <i/>
      <sz val="14"/>
      <name val="Times New Roman"/>
      <family val="1"/>
    </font>
    <font>
      <i/>
      <sz val="12"/>
      <name val="Times New Roman"/>
      <family val="1"/>
    </font>
    <font>
      <b/>
      <sz val="10"/>
      <name val="Times New Roman"/>
      <family val="1"/>
    </font>
    <font>
      <sz val="13"/>
      <color indexed="8"/>
      <name val="Arial"/>
      <family val="2"/>
    </font>
    <font>
      <sz val="11"/>
      <color indexed="8"/>
      <name val="Times New Roman"/>
      <family val="1"/>
    </font>
    <font>
      <b/>
      <sz val="11"/>
      <color indexed="8"/>
      <name val="Times New Roman"/>
      <family val="1"/>
    </font>
    <font>
      <b/>
      <sz val="13"/>
      <color indexed="8"/>
      <name val=".VnTimeH"/>
      <family val="2"/>
    </font>
    <font>
      <b/>
      <sz val="13"/>
      <color indexed="8"/>
      <name val=".VnTime"/>
      <family val="2"/>
    </font>
    <font>
      <b/>
      <sz val="13"/>
      <name val="Times New Roman"/>
      <family val="1"/>
      <charset val="163"/>
    </font>
    <font>
      <sz val="13"/>
      <name val="Times New Roman"/>
      <family val="1"/>
      <charset val="163"/>
    </font>
    <font>
      <sz val="12"/>
      <color indexed="8"/>
      <name val="Times New Roman"/>
      <family val="1"/>
    </font>
    <font>
      <b/>
      <sz val="12"/>
      <color indexed="8"/>
      <name val="Times New Roman"/>
      <family val="1"/>
    </font>
    <font>
      <b/>
      <u/>
      <sz val="12"/>
      <color indexed="8"/>
      <name val="Times New Roman"/>
      <family val="1"/>
    </font>
    <font>
      <i/>
      <sz val="12"/>
      <color indexed="8"/>
      <name val="Times New Roman"/>
      <family val="1"/>
    </font>
    <font>
      <sz val="11"/>
      <name val="Calibri"/>
      <family val="2"/>
    </font>
    <font>
      <b/>
      <sz val="11"/>
      <name val="Calibri"/>
      <family val="2"/>
    </font>
    <font>
      <b/>
      <i/>
      <sz val="12"/>
      <name val="Times New Roman"/>
      <family val="1"/>
    </font>
    <font>
      <b/>
      <i/>
      <sz val="11"/>
      <name val="Calibri"/>
      <family val="2"/>
    </font>
    <font>
      <sz val="10"/>
      <name val="Arial"/>
      <family val="2"/>
      <charset val="163"/>
    </font>
    <font>
      <sz val="14"/>
      <name val="Arial"/>
      <family val="2"/>
      <charset val="163"/>
    </font>
    <font>
      <b/>
      <u/>
      <sz val="12"/>
      <name val="Times New Roman"/>
      <family val="1"/>
    </font>
    <font>
      <b/>
      <sz val="12"/>
      <name val="Arial"/>
      <family val="2"/>
      <charset val="163"/>
    </font>
    <font>
      <sz val="12"/>
      <name val="Times New Roman"/>
      <family val="1"/>
      <charset val="163"/>
    </font>
    <font>
      <b/>
      <u/>
      <sz val="14"/>
      <color indexed="8"/>
      <name val="Times New Roman"/>
      <family val="1"/>
    </font>
    <font>
      <b/>
      <sz val="14"/>
      <color indexed="8"/>
      <name val=".VnTimeH"/>
      <family val="2"/>
    </font>
    <font>
      <b/>
      <sz val="13"/>
      <color indexed="8"/>
      <name val="Calibri"/>
      <family val="2"/>
    </font>
    <font>
      <b/>
      <sz val="12"/>
      <name val="Times New Roman"/>
      <family val="1"/>
      <charset val="163"/>
    </font>
    <font>
      <b/>
      <sz val="11"/>
      <color indexed="8"/>
      <name val=".VnTime"/>
      <family val="2"/>
    </font>
    <font>
      <sz val="10"/>
      <name val="Arial"/>
      <family val="2"/>
      <charset val="163"/>
    </font>
    <font>
      <sz val="10"/>
      <color indexed="8"/>
      <name val="Arial"/>
      <family val="2"/>
    </font>
    <font>
      <b/>
      <sz val="10"/>
      <color indexed="8"/>
      <name val="Arial"/>
      <family val="2"/>
    </font>
    <font>
      <sz val="11"/>
      <color indexed="8"/>
      <name val=".VnTime"/>
      <family val="2"/>
    </font>
    <font>
      <sz val="13"/>
      <color indexed="8"/>
      <name val="Times New Roman"/>
      <family val="1"/>
      <charset val="163"/>
    </font>
    <font>
      <sz val="13"/>
      <color indexed="8"/>
      <name val=".VnTime"/>
      <family val="2"/>
    </font>
    <font>
      <sz val="10"/>
      <color indexed="10"/>
      <name val="Arial"/>
      <family val="2"/>
    </font>
    <font>
      <sz val="10"/>
      <color indexed="8"/>
      <name val="Times New Roman"/>
      <family val="1"/>
    </font>
    <font>
      <b/>
      <sz val="10"/>
      <color indexed="8"/>
      <name val="Times New Roman"/>
      <family val="1"/>
    </font>
    <font>
      <b/>
      <sz val="11"/>
      <color indexed="10"/>
      <name val="Calibri"/>
      <family val="2"/>
    </font>
    <font>
      <sz val="12"/>
      <color indexed="8"/>
      <name val=".VnTime"/>
      <family val="2"/>
    </font>
    <font>
      <sz val="10"/>
      <name val="Arial"/>
      <family val="2"/>
    </font>
    <font>
      <b/>
      <sz val="11"/>
      <name val="Times New Roman"/>
      <family val="1"/>
    </font>
    <font>
      <sz val="11.05"/>
      <color indexed="8"/>
      <name val="Times New Roman"/>
      <family val="1"/>
    </font>
    <font>
      <b/>
      <sz val="9"/>
      <color indexed="81"/>
      <name val="Tahoma"/>
      <family val="2"/>
      <charset val="163"/>
    </font>
    <font>
      <sz val="9"/>
      <color indexed="81"/>
      <name val="Tahoma"/>
      <family val="2"/>
      <charset val="163"/>
    </font>
    <font>
      <b/>
      <sz val="13"/>
      <name val="Arial"/>
      <family val="2"/>
    </font>
    <font>
      <b/>
      <sz val="14"/>
      <name val="Times New Roman"/>
      <family val="1"/>
      <charset val="163"/>
    </font>
    <font>
      <vertAlign val="superscript"/>
      <sz val="13"/>
      <color indexed="8"/>
      <name val="Times New Roman"/>
      <family val="1"/>
      <charset val="163"/>
    </font>
    <font>
      <sz val="11"/>
      <name val="Times New Roman"/>
      <family val="1"/>
    </font>
    <font>
      <b/>
      <i/>
      <sz val="14"/>
      <name val="Times New Roman"/>
      <family val="1"/>
    </font>
    <font>
      <b/>
      <i/>
      <sz val="10"/>
      <name val="Times New Roman"/>
      <family val="1"/>
    </font>
    <font>
      <b/>
      <u/>
      <sz val="13"/>
      <name val="Times New Roman"/>
      <family val="1"/>
    </font>
    <font>
      <vertAlign val="superscript"/>
      <sz val="13"/>
      <name val="Times New Roman"/>
      <family val="1"/>
      <charset val="163"/>
    </font>
    <font>
      <b/>
      <u/>
      <sz val="13"/>
      <color indexed="8"/>
      <name val="Times New Roman"/>
      <family val="1"/>
    </font>
    <font>
      <b/>
      <i/>
      <sz val="11"/>
      <name val="Times New Roman"/>
      <family val="1"/>
    </font>
    <font>
      <sz val="14"/>
      <name val="Times New Roman"/>
      <family val="1"/>
      <charset val="163"/>
    </font>
    <font>
      <b/>
      <sz val="14"/>
      <name val="Arial"/>
      <family val="2"/>
      <charset val="163"/>
    </font>
    <font>
      <b/>
      <sz val="13"/>
      <name val="Arial"/>
      <family val="2"/>
      <charset val="163"/>
    </font>
    <font>
      <sz val="14"/>
      <name val="Arial"/>
      <family val="2"/>
    </font>
    <font>
      <sz val="11"/>
      <color theme="1"/>
      <name val="Calibri"/>
      <family val="2"/>
      <scheme val="minor"/>
    </font>
    <font>
      <sz val="12"/>
      <color theme="1"/>
      <name val="Times New Roman"/>
      <family val="2"/>
    </font>
    <font>
      <sz val="12"/>
      <color theme="1"/>
      <name val="Times New Roman"/>
      <family val="2"/>
      <charset val="163"/>
    </font>
    <font>
      <sz val="11"/>
      <color theme="1"/>
      <name val="Arial"/>
      <family val="2"/>
    </font>
    <font>
      <sz val="11"/>
      <color theme="1"/>
      <name val="Calibri"/>
      <family val="2"/>
    </font>
    <font>
      <sz val="13"/>
      <color theme="1"/>
      <name val="Times New Roman"/>
      <family val="2"/>
    </font>
    <font>
      <b/>
      <sz val="13"/>
      <color theme="1"/>
      <name val="Times New Roman"/>
      <family val="1"/>
    </font>
    <font>
      <b/>
      <sz val="11"/>
      <color theme="1"/>
      <name val="Times New Roman"/>
      <family val="1"/>
    </font>
    <font>
      <sz val="13"/>
      <color theme="1"/>
      <name val="Times New Roman"/>
      <family val="1"/>
    </font>
    <font>
      <sz val="11"/>
      <color theme="1"/>
      <name val="Times New Roman"/>
      <family val="1"/>
    </font>
    <font>
      <sz val="12"/>
      <color theme="1"/>
      <name val="Times New Roman"/>
      <family val="1"/>
    </font>
    <font>
      <b/>
      <sz val="12"/>
      <color theme="1"/>
      <name val="Times New Roman"/>
      <family val="1"/>
    </font>
    <font>
      <i/>
      <sz val="12"/>
      <color theme="1"/>
      <name val="Times New Roman"/>
      <family val="1"/>
    </font>
    <font>
      <sz val="12"/>
      <color rgb="FF000000"/>
      <name val="Times New Roman"/>
      <family val="1"/>
    </font>
    <font>
      <sz val="13"/>
      <color rgb="FFFF0000"/>
      <name val="Times New Roman"/>
      <family val="1"/>
    </font>
    <font>
      <sz val="10"/>
      <color rgb="FFFF0000"/>
      <name val=".VnTime"/>
      <family val="2"/>
    </font>
    <font>
      <sz val="13"/>
      <color rgb="FF000000"/>
      <name val="Times New Roman"/>
      <family val="1"/>
    </font>
    <font>
      <i/>
      <sz val="13"/>
      <color theme="1"/>
      <name val="Times New Roman"/>
      <family val="1"/>
    </font>
    <font>
      <b/>
      <sz val="14"/>
      <color theme="1"/>
      <name val="Times New Roman"/>
      <family val="1"/>
    </font>
    <font>
      <sz val="14"/>
      <color theme="1"/>
      <name val="Times New Roman"/>
      <family val="1"/>
    </font>
    <font>
      <i/>
      <sz val="14"/>
      <color theme="1"/>
      <name val="Times New Roman"/>
      <family val="1"/>
    </font>
    <font>
      <b/>
      <i/>
      <sz val="12"/>
      <color theme="1"/>
      <name val="Times New Roman"/>
      <family val="1"/>
    </font>
    <font>
      <sz val="10"/>
      <color theme="1"/>
      <name val="Arial"/>
      <family val="2"/>
    </font>
    <font>
      <b/>
      <sz val="14"/>
      <color theme="1"/>
      <name val=".VnTimeH"/>
      <family val="2"/>
    </font>
    <font>
      <sz val="14"/>
      <color theme="1"/>
      <name val="Arial"/>
      <family val="2"/>
      <charset val="163"/>
    </font>
    <font>
      <sz val="13"/>
      <color theme="1"/>
      <name val="Calibri"/>
      <family val="2"/>
    </font>
    <font>
      <b/>
      <sz val="14"/>
      <color rgb="FF000000"/>
      <name val="Times New Roman"/>
      <family val="1"/>
    </font>
    <font>
      <sz val="14"/>
      <color rgb="FF000000"/>
      <name val="Times New Roman"/>
      <family val="1"/>
    </font>
    <font>
      <sz val="14"/>
      <color rgb="FF000000"/>
      <name val="Calibri"/>
      <family val="2"/>
    </font>
    <font>
      <b/>
      <sz val="13"/>
      <color rgb="FFFF0000"/>
      <name val="Times New Roman"/>
      <family val="1"/>
    </font>
    <font>
      <i/>
      <sz val="13"/>
      <color rgb="FFFF0000"/>
      <name val="Times New Roman"/>
      <family val="1"/>
    </font>
    <font>
      <sz val="13"/>
      <color rgb="FF000000"/>
      <name val=".VnTime"/>
      <family val="2"/>
    </font>
    <font>
      <b/>
      <sz val="13"/>
      <color rgb="FF000000"/>
      <name val="Times New Roman"/>
      <family val="1"/>
    </font>
    <font>
      <i/>
      <sz val="11"/>
      <color theme="1"/>
      <name val="Times New Roman"/>
      <family val="1"/>
    </font>
    <font>
      <b/>
      <sz val="13"/>
      <color theme="1"/>
      <name val="Calibri"/>
      <family val="2"/>
      <scheme val="minor"/>
    </font>
    <font>
      <sz val="13"/>
      <color theme="1"/>
      <name val="Calibri"/>
      <family val="2"/>
      <scheme val="minor"/>
    </font>
    <font>
      <sz val="12"/>
      <color rgb="FFFF0000"/>
      <name val="Times New Roman"/>
      <family val="1"/>
    </font>
  </fonts>
  <fills count="44">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60"/>
        <bgColor indexed="64"/>
      </patternFill>
    </fill>
    <fill>
      <patternFill patternType="solid">
        <fgColor indexed="10"/>
        <bgColor indexed="64"/>
      </patternFill>
    </fill>
    <fill>
      <patternFill patternType="solid">
        <fgColor indexed="50"/>
        <bgColor indexed="64"/>
      </patternFill>
    </fill>
    <fill>
      <patternFill patternType="solid">
        <fgColor indexed="40"/>
        <bgColor indexed="64"/>
      </patternFill>
    </fill>
    <fill>
      <patternFill patternType="solid">
        <fgColor indexed="36"/>
        <bgColor indexed="64"/>
      </patternFill>
    </fill>
    <fill>
      <patternFill patternType="solid">
        <fgColor indexed="55"/>
        <bgColor indexed="64"/>
      </patternFill>
    </fill>
    <fill>
      <patternFill patternType="solid">
        <fgColor indexed="53"/>
        <bgColor indexed="64"/>
      </patternFill>
    </fill>
    <fill>
      <patternFill patternType="solid">
        <fgColor indexed="19"/>
        <bgColor indexed="64"/>
      </patternFill>
    </fill>
    <fill>
      <patternFill patternType="solid">
        <fgColor indexed="30"/>
        <bgColor indexed="64"/>
      </patternFill>
    </fill>
    <fill>
      <patternFill patternType="solid">
        <fgColor indexed="11"/>
        <bgColor indexed="64"/>
      </patternFill>
    </fill>
    <fill>
      <patternFill patternType="solid">
        <fgColor indexed="9"/>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C00000"/>
        <bgColor indexed="64"/>
      </patternFill>
    </fill>
    <fill>
      <patternFill patternType="solid">
        <fgColor theme="6" tint="0.39997558519241921"/>
        <bgColor indexed="64"/>
      </patternFill>
    </fill>
    <fill>
      <patternFill patternType="solid">
        <fgColor rgb="FFFFFFFF"/>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64"/>
      </left>
      <right/>
      <top/>
      <bottom/>
      <diagonal/>
    </border>
    <border>
      <left style="thin">
        <color indexed="8"/>
      </left>
      <right style="thin">
        <color indexed="8"/>
      </right>
      <top/>
      <bottom style="thin">
        <color indexed="8"/>
      </bottom>
      <diagonal/>
    </border>
    <border>
      <left style="thin">
        <color indexed="8"/>
      </left>
      <right style="thin">
        <color indexed="8"/>
      </right>
      <top/>
      <bottom style="dotted">
        <color indexed="8"/>
      </bottom>
      <diagonal/>
    </border>
    <border>
      <left style="thin">
        <color indexed="8"/>
      </left>
      <right style="thin">
        <color indexed="8"/>
      </right>
      <top style="thin">
        <color indexed="8"/>
      </top>
      <bottom style="thin">
        <color indexed="64"/>
      </bottom>
      <diagonal/>
    </border>
    <border>
      <left/>
      <right style="thin">
        <color indexed="8"/>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ott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dotted">
        <color indexed="64"/>
      </top>
      <bottom style="dashed">
        <color indexed="64"/>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bottom style="thin">
        <color indexed="8"/>
      </bottom>
      <diagonal/>
    </border>
    <border>
      <left/>
      <right style="thin">
        <color indexed="64"/>
      </right>
      <top/>
      <bottom style="thin">
        <color indexed="64"/>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bottom style="thin">
        <color indexed="8"/>
      </bottom>
      <diagonal/>
    </border>
  </borders>
  <cellStyleXfs count="203">
    <xf numFmtId="0" fontId="0" fillId="0" borderId="0"/>
    <xf numFmtId="178" fontId="16" fillId="0" borderId="0" applyFont="0" applyFill="0" applyBorder="0" applyAlignment="0" applyProtection="0"/>
    <xf numFmtId="0" fontId="17" fillId="0" borderId="0" applyFont="0" applyFill="0" applyBorder="0" applyAlignment="0" applyProtection="0"/>
    <xf numFmtId="179" fontId="16" fillId="0" borderId="0" applyFont="0" applyFill="0" applyBorder="0" applyAlignment="0" applyProtection="0"/>
    <xf numFmtId="180" fontId="8" fillId="0" borderId="0" applyFont="0" applyFill="0" applyBorder="0" applyAlignment="0" applyProtection="0"/>
    <xf numFmtId="181" fontId="18" fillId="0" borderId="0" applyFont="0" applyFill="0" applyBorder="0" applyAlignment="0" applyProtection="0"/>
    <xf numFmtId="167" fontId="19" fillId="0" borderId="0" applyFont="0" applyFill="0" applyBorder="0" applyAlignment="0" applyProtection="0"/>
    <xf numFmtId="169" fontId="19" fillId="0" borderId="0" applyFont="0" applyFill="0" applyBorder="0" applyAlignment="0" applyProtection="0"/>
    <xf numFmtId="6" fontId="20" fillId="0" borderId="0" applyFont="0" applyFill="0" applyBorder="0" applyAlignment="0" applyProtection="0"/>
    <xf numFmtId="0" fontId="17" fillId="0" borderId="0" applyFont="0" applyFill="0" applyBorder="0" applyAlignment="0" applyProtection="0"/>
    <xf numFmtId="0" fontId="54" fillId="2" borderId="0"/>
    <xf numFmtId="0" fontId="55" fillId="2"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56" fillId="2" borderId="0"/>
    <xf numFmtId="0" fontId="57" fillId="0" borderId="0">
      <alignment wrapText="1"/>
    </xf>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20" borderId="0" applyNumberFormat="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62" fillId="4" borderId="0" applyNumberFormat="0" applyBorder="0" applyAlignment="0" applyProtection="0"/>
    <xf numFmtId="0" fontId="21" fillId="0" borderId="0"/>
    <xf numFmtId="0" fontId="21" fillId="0" borderId="0"/>
    <xf numFmtId="0" fontId="63" fillId="21" borderId="1" applyNumberFormat="0" applyAlignment="0" applyProtection="0"/>
    <xf numFmtId="0" fontId="64" fillId="22" borderId="2" applyNumberFormat="0" applyAlignment="0" applyProtection="0"/>
    <xf numFmtId="0" fontId="140" fillId="0" borderId="0"/>
    <xf numFmtId="43" fontId="9" fillId="0" borderId="0" applyFont="0" applyFill="0" applyBorder="0" applyAlignment="0" applyProtection="0"/>
    <xf numFmtId="41" fontId="1"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0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3"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3" fontId="14" fillId="0" borderId="0" applyFont="0" applyFill="0" applyBorder="0" applyAlignment="0" applyProtection="0"/>
    <xf numFmtId="182" fontId="14" fillId="0" borderId="0" applyFont="0" applyFill="0" applyBorder="0" applyAlignment="0" applyProtection="0"/>
    <xf numFmtId="173" fontId="13" fillId="0" borderId="3"/>
    <xf numFmtId="0" fontId="14" fillId="0" borderId="0" applyFont="0" applyFill="0" applyBorder="0" applyAlignment="0" applyProtection="0"/>
    <xf numFmtId="0" fontId="65" fillId="0" borderId="0" applyNumberFormat="0" applyFill="0" applyBorder="0" applyAlignment="0" applyProtection="0"/>
    <xf numFmtId="2" fontId="14" fillId="0" borderId="0" applyFont="0" applyFill="0" applyBorder="0" applyAlignment="0" applyProtection="0"/>
    <xf numFmtId="0" fontId="66" fillId="5" borderId="0" applyNumberFormat="0" applyBorder="0" applyAlignment="0" applyProtection="0"/>
    <xf numFmtId="0" fontId="22" fillId="0" borderId="4" applyNumberFormat="0" applyAlignment="0" applyProtection="0">
      <alignment horizontal="left" vertical="center"/>
    </xf>
    <xf numFmtId="0" fontId="22" fillId="0" borderId="5">
      <alignment horizontal="left" vertical="center"/>
    </xf>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8" borderId="1" applyNumberFormat="0" applyAlignment="0" applyProtection="0"/>
    <xf numFmtId="0" fontId="13" fillId="0" borderId="0"/>
    <xf numFmtId="0" fontId="71" fillId="0" borderId="9" applyNumberFormat="0" applyFill="0" applyAlignment="0" applyProtection="0"/>
    <xf numFmtId="0" fontId="58" fillId="0" borderId="10"/>
    <xf numFmtId="0" fontId="23" fillId="0" borderId="0" applyNumberFormat="0" applyFont="0" applyFill="0" applyAlignment="0"/>
    <xf numFmtId="0" fontId="47" fillId="23" borderId="0" applyNumberFormat="0" applyBorder="0" applyAlignment="0" applyProtection="0"/>
    <xf numFmtId="183" fontId="24" fillId="0" borderId="0"/>
    <xf numFmtId="0" fontId="27" fillId="0" borderId="0"/>
    <xf numFmtId="0" fontId="14" fillId="0" borderId="0">
      <alignment vertical="top"/>
    </xf>
    <xf numFmtId="0" fontId="1" fillId="0" borderId="0"/>
    <xf numFmtId="0" fontId="141" fillId="0" borderId="0"/>
    <xf numFmtId="0" fontId="72" fillId="0" borderId="0"/>
    <xf numFmtId="0" fontId="24" fillId="0" borderId="0"/>
    <xf numFmtId="0" fontId="27" fillId="0" borderId="0"/>
    <xf numFmtId="0" fontId="27" fillId="0" borderId="0"/>
    <xf numFmtId="0" fontId="27" fillId="0" borderId="0"/>
    <xf numFmtId="0" fontId="27" fillId="0" borderId="0"/>
    <xf numFmtId="0" fontId="142" fillId="0" borderId="0"/>
    <xf numFmtId="0" fontId="78" fillId="0" borderId="0">
      <alignment vertical="top"/>
    </xf>
    <xf numFmtId="0" fontId="14" fillId="0" borderId="0">
      <alignment vertical="top"/>
    </xf>
    <xf numFmtId="0" fontId="14" fillId="0" borderId="0">
      <alignment vertical="top"/>
    </xf>
    <xf numFmtId="0" fontId="14" fillId="0" borderId="0">
      <alignment vertical="top"/>
    </xf>
    <xf numFmtId="0" fontId="14" fillId="0" borderId="0"/>
    <xf numFmtId="0" fontId="99" fillId="0" borderId="0">
      <alignment vertical="top"/>
    </xf>
    <xf numFmtId="0" fontId="42" fillId="0" borderId="0"/>
    <xf numFmtId="0" fontId="14" fillId="0" borderId="0">
      <alignment vertical="top"/>
    </xf>
    <xf numFmtId="0" fontId="14" fillId="0" borderId="0"/>
    <xf numFmtId="0" fontId="109" fillId="0" borderId="0">
      <alignment vertical="top"/>
    </xf>
    <xf numFmtId="0" fontId="99" fillId="0" borderId="0">
      <alignment vertical="top"/>
    </xf>
    <xf numFmtId="0" fontId="99" fillId="0" borderId="0">
      <alignment vertical="top"/>
    </xf>
    <xf numFmtId="0" fontId="109" fillId="0" borderId="0">
      <alignment vertical="top"/>
    </xf>
    <xf numFmtId="0" fontId="99" fillId="0" borderId="0">
      <alignment vertical="top"/>
    </xf>
    <xf numFmtId="0" fontId="99" fillId="0" borderId="0">
      <alignment vertical="top"/>
    </xf>
    <xf numFmtId="0" fontId="120" fillId="0" borderId="0">
      <alignment vertical="top"/>
    </xf>
    <xf numFmtId="0" fontId="14" fillId="0" borderId="0">
      <alignment vertical="top"/>
    </xf>
    <xf numFmtId="0" fontId="14" fillId="0" borderId="0">
      <alignment vertical="top"/>
    </xf>
    <xf numFmtId="0" fontId="14" fillId="0" borderId="0">
      <alignment vertical="top"/>
    </xf>
    <xf numFmtId="0" fontId="139" fillId="0" borderId="0"/>
    <xf numFmtId="0" fontId="1" fillId="0" borderId="0"/>
    <xf numFmtId="0" fontId="14" fillId="0" borderId="0"/>
    <xf numFmtId="0" fontId="1" fillId="0" borderId="0"/>
    <xf numFmtId="0" fontId="14" fillId="0" borderId="0"/>
    <xf numFmtId="0" fontId="1" fillId="0" borderId="0"/>
    <xf numFmtId="0" fontId="14" fillId="0" borderId="0"/>
    <xf numFmtId="0" fontId="14" fillId="0" borderId="0"/>
    <xf numFmtId="0" fontId="42" fillId="0" borderId="0"/>
    <xf numFmtId="0" fontId="14" fillId="0" borderId="0">
      <alignment vertical="top"/>
    </xf>
    <xf numFmtId="0" fontId="42" fillId="0" borderId="0"/>
    <xf numFmtId="0" fontId="14" fillId="0" borderId="0"/>
    <xf numFmtId="0" fontId="14" fillId="0" borderId="0"/>
    <xf numFmtId="0" fontId="23" fillId="0" borderId="0"/>
    <xf numFmtId="0" fontId="103" fillId="0" borderId="0"/>
    <xf numFmtId="0" fontId="23" fillId="0" borderId="0"/>
    <xf numFmtId="0" fontId="13" fillId="0" borderId="0"/>
    <xf numFmtId="0" fontId="143" fillId="0" borderId="0"/>
    <xf numFmtId="0" fontId="35" fillId="0" borderId="0"/>
    <xf numFmtId="0" fontId="14" fillId="0" borderId="0"/>
    <xf numFmtId="0" fontId="100" fillId="0" borderId="0"/>
    <xf numFmtId="0" fontId="14" fillId="0" borderId="0"/>
    <xf numFmtId="0" fontId="14" fillId="0" borderId="0"/>
    <xf numFmtId="0" fontId="14" fillId="0" borderId="0">
      <alignment vertical="top"/>
    </xf>
    <xf numFmtId="0" fontId="144" fillId="0" borderId="0"/>
    <xf numFmtId="0" fontId="46" fillId="0" borderId="0"/>
    <xf numFmtId="0" fontId="99" fillId="0" borderId="0">
      <alignment vertical="top"/>
    </xf>
    <xf numFmtId="0" fontId="18" fillId="0" borderId="0"/>
    <xf numFmtId="0" fontId="14" fillId="0" borderId="0"/>
    <xf numFmtId="0" fontId="99" fillId="0" borderId="0">
      <alignment vertical="top"/>
    </xf>
    <xf numFmtId="0" fontId="14" fillId="0" borderId="0">
      <alignment vertical="top"/>
    </xf>
    <xf numFmtId="0" fontId="59" fillId="0" borderId="0"/>
    <xf numFmtId="0" fontId="42" fillId="0" borderId="0"/>
    <xf numFmtId="0" fontId="1" fillId="0" borderId="0"/>
    <xf numFmtId="0" fontId="1" fillId="24" borderId="11" applyNumberFormat="0" applyFont="0" applyAlignment="0" applyProtection="0"/>
    <xf numFmtId="0" fontId="73" fillId="21" borderId="12" applyNumberFormat="0" applyAlignment="0" applyProtection="0"/>
    <xf numFmtId="9" fontId="9" fillId="0" borderId="0" applyFont="0" applyFill="0" applyBorder="0" applyAlignment="0" applyProtection="0"/>
    <xf numFmtId="9" fontId="1" fillId="0" borderId="0" applyFont="0" applyFill="0" applyBorder="0" applyAlignment="0" applyProtection="0"/>
    <xf numFmtId="9" fontId="103" fillId="0" borderId="0" applyFont="0" applyFill="0" applyBorder="0" applyAlignment="0" applyProtection="0"/>
    <xf numFmtId="9" fontId="6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0" fontId="15" fillId="0" borderId="0" applyNumberFormat="0" applyFill="0" applyBorder="0" applyAlignment="0" applyProtection="0"/>
    <xf numFmtId="49" fontId="53" fillId="0" borderId="0">
      <alignment horizontal="justify" vertical="center" wrapText="1"/>
    </xf>
    <xf numFmtId="0" fontId="59" fillId="0" borderId="10"/>
    <xf numFmtId="0" fontId="74" fillId="0" borderId="0" applyNumberFormat="0" applyFill="0" applyBorder="0" applyAlignment="0" applyProtection="0"/>
    <xf numFmtId="0" fontId="10" fillId="0" borderId="13" applyNumberFormat="0" applyFill="0" applyAlignment="0" applyProtection="0"/>
    <xf numFmtId="0" fontId="75" fillId="0" borderId="0" applyNumberFormat="0" applyFill="0" applyBorder="0" applyAlignment="0" applyProtection="0"/>
    <xf numFmtId="0" fontId="25" fillId="0" borderId="0" applyNumberForma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7" fillId="0" borderId="0">
      <alignment vertical="center"/>
    </xf>
    <xf numFmtId="40" fontId="28" fillId="0" borderId="0" applyFont="0" applyFill="0" applyBorder="0" applyAlignment="0" applyProtection="0"/>
    <xf numFmtId="38"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9" fontId="29" fillId="0" borderId="0" applyFont="0" applyFill="0" applyBorder="0" applyAlignment="0" applyProtection="0"/>
    <xf numFmtId="0" fontId="30" fillId="0" borderId="0"/>
    <xf numFmtId="184" fontId="14" fillId="0" borderId="0" applyFont="0" applyFill="0" applyBorder="0" applyAlignment="0" applyProtection="0"/>
    <xf numFmtId="185" fontId="14"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0" fontId="32" fillId="0" borderId="0"/>
    <xf numFmtId="0" fontId="23" fillId="0" borderId="0"/>
    <xf numFmtId="167" fontId="19" fillId="0" borderId="0" applyFont="0" applyFill="0" applyBorder="0" applyAlignment="0" applyProtection="0"/>
    <xf numFmtId="169" fontId="19" fillId="0" borderId="0" applyFont="0" applyFill="0" applyBorder="0" applyAlignment="0" applyProtection="0"/>
    <xf numFmtId="166" fontId="19" fillId="0" borderId="0" applyFont="0" applyFill="0" applyBorder="0" applyAlignment="0" applyProtection="0"/>
    <xf numFmtId="165" fontId="20" fillId="0" borderId="0" applyFont="0" applyFill="0" applyBorder="0" applyAlignment="0" applyProtection="0"/>
    <xf numFmtId="168" fontId="19" fillId="0" borderId="0" applyFont="0" applyFill="0" applyBorder="0" applyAlignment="0" applyProtection="0"/>
  </cellStyleXfs>
  <cellXfs count="1629">
    <xf numFmtId="0" fontId="0" fillId="0" borderId="0" xfId="0"/>
    <xf numFmtId="0" fontId="4" fillId="0" borderId="0" xfId="0" applyFont="1" applyFill="1" applyAlignment="1">
      <alignment horizontal="right" vertical="center" wrapText="1"/>
    </xf>
    <xf numFmtId="0" fontId="7" fillId="0" borderId="0" xfId="0" applyFont="1" applyFill="1" applyAlignment="1">
      <alignment vertical="top" wrapText="1"/>
    </xf>
    <xf numFmtId="0" fontId="7" fillId="0" borderId="0" xfId="0" applyFont="1" applyFill="1" applyAlignment="1">
      <alignment vertical="center" wrapText="1"/>
    </xf>
    <xf numFmtId="0" fontId="34" fillId="0" borderId="0" xfId="0" applyFont="1"/>
    <xf numFmtId="0" fontId="4" fillId="0" borderId="0" xfId="0" applyFont="1" applyAlignment="1">
      <alignment horizontal="right" vertical="center" wrapText="1"/>
    </xf>
    <xf numFmtId="0" fontId="39" fillId="0" borderId="0" xfId="0" applyFont="1" applyFill="1" applyAlignment="1">
      <alignment vertical="center"/>
    </xf>
    <xf numFmtId="0" fontId="36" fillId="0" borderId="0" xfId="0" applyFont="1" applyFill="1"/>
    <xf numFmtId="0" fontId="36" fillId="0" borderId="0" xfId="0" applyFont="1" applyFill="1" applyAlignment="1">
      <alignment vertical="center"/>
    </xf>
    <xf numFmtId="0" fontId="39" fillId="0" borderId="0" xfId="0" applyFont="1" applyFill="1" applyBorder="1" applyAlignment="1">
      <alignment vertical="center"/>
    </xf>
    <xf numFmtId="0" fontId="40" fillId="0" borderId="0" xfId="0" applyFont="1" applyFill="1"/>
    <xf numFmtId="0" fontId="6" fillId="0" borderId="0" xfId="0" applyFont="1" applyFill="1" applyBorder="1"/>
    <xf numFmtId="0" fontId="18" fillId="0" borderId="0" xfId="0" applyFont="1" applyFill="1"/>
    <xf numFmtId="0" fontId="18" fillId="0" borderId="0" xfId="0" applyFont="1" applyFill="1" applyAlignment="1">
      <alignment vertical="top" wrapText="1"/>
    </xf>
    <xf numFmtId="0" fontId="2" fillId="0" borderId="0" xfId="0" applyFont="1" applyFill="1" applyAlignment="1">
      <alignment horizontal="justify"/>
    </xf>
    <xf numFmtId="0" fontId="18" fillId="0" borderId="0" xfId="0" applyFont="1" applyFill="1" applyAlignment="1">
      <alignment vertical="center"/>
    </xf>
    <xf numFmtId="0" fontId="18" fillId="0" borderId="0" xfId="0" applyFont="1" applyFill="1" applyBorder="1" applyAlignment="1">
      <alignment vertical="center"/>
    </xf>
    <xf numFmtId="170" fontId="18" fillId="0" borderId="0" xfId="0" applyNumberFormat="1" applyFont="1" applyFill="1" applyAlignment="1">
      <alignment vertical="center"/>
    </xf>
    <xf numFmtId="0" fontId="18" fillId="0" borderId="0" xfId="0" applyFont="1" applyFill="1" applyBorder="1"/>
    <xf numFmtId="0" fontId="48" fillId="0" borderId="0" xfId="0" applyFont="1" applyFill="1" applyBorder="1" applyAlignment="1">
      <alignment vertical="center" wrapText="1"/>
    </xf>
    <xf numFmtId="0" fontId="39" fillId="0" borderId="0" xfId="0" applyFont="1" applyFill="1"/>
    <xf numFmtId="0" fontId="39" fillId="0" borderId="0" xfId="0" applyFont="1" applyFill="1" applyBorder="1"/>
    <xf numFmtId="3" fontId="48" fillId="0" borderId="0" xfId="0" applyNumberFormat="1" applyFont="1" applyFill="1" applyBorder="1" applyAlignment="1">
      <alignment vertical="center" wrapText="1"/>
    </xf>
    <xf numFmtId="1" fontId="4" fillId="0" borderId="0" xfId="0" applyNumberFormat="1" applyFont="1" applyAlignment="1">
      <alignment horizontal="right" vertical="center" wrapText="1"/>
    </xf>
    <xf numFmtId="0" fontId="3" fillId="0" borderId="0" xfId="0" applyFont="1"/>
    <xf numFmtId="0" fontId="2" fillId="0" borderId="0" xfId="0" applyFont="1"/>
    <xf numFmtId="0" fontId="3" fillId="0" borderId="0" xfId="0" applyFont="1" applyAlignment="1">
      <alignment horizontal="center" vertical="center"/>
    </xf>
    <xf numFmtId="0" fontId="6" fillId="0" borderId="14" xfId="0" applyFont="1" applyFill="1" applyBorder="1" applyAlignment="1">
      <alignment horizontal="center" vertical="center" wrapText="1"/>
    </xf>
    <xf numFmtId="0" fontId="6" fillId="0" borderId="14" xfId="0" applyFont="1" applyFill="1" applyBorder="1" applyAlignment="1">
      <alignment vertical="center" wrapText="1"/>
    </xf>
    <xf numFmtId="0" fontId="5" fillId="0" borderId="14" xfId="0" applyFont="1" applyFill="1" applyBorder="1" applyAlignment="1">
      <alignment horizontal="center" vertical="center" wrapText="1"/>
    </xf>
    <xf numFmtId="0" fontId="38" fillId="0" borderId="0" xfId="0" applyFont="1" applyFill="1" applyAlignment="1">
      <alignment horizontal="justify"/>
    </xf>
    <xf numFmtId="170" fontId="6" fillId="0" borderId="14" xfId="48" applyNumberFormat="1" applyFont="1" applyFill="1" applyBorder="1" applyAlignment="1">
      <alignment horizontal="right" vertical="center" wrapText="1"/>
    </xf>
    <xf numFmtId="170" fontId="5" fillId="0" borderId="14" xfId="48" applyNumberFormat="1" applyFont="1" applyFill="1" applyBorder="1" applyAlignment="1">
      <alignment horizontal="right" vertical="center" wrapText="1"/>
    </xf>
    <xf numFmtId="0" fontId="5" fillId="0" borderId="14" xfId="0" applyFont="1" applyFill="1" applyBorder="1" applyAlignment="1">
      <alignment horizontal="left" vertical="center" wrapText="1"/>
    </xf>
    <xf numFmtId="0" fontId="6" fillId="0" borderId="0" xfId="0" applyFont="1" applyFill="1" applyAlignment="1">
      <alignment vertical="center" wrapText="1"/>
    </xf>
    <xf numFmtId="0" fontId="6" fillId="0" borderId="0" xfId="0" applyFont="1" applyFill="1"/>
    <xf numFmtId="0" fontId="6" fillId="0" borderId="0" xfId="0" applyFont="1" applyFill="1" applyAlignment="1">
      <alignment horizontal="justify"/>
    </xf>
    <xf numFmtId="170" fontId="40" fillId="0" borderId="0" xfId="64" applyNumberFormat="1" applyFont="1" applyFill="1"/>
    <xf numFmtId="43" fontId="5" fillId="0" borderId="14" xfId="64" applyNumberFormat="1" applyFont="1" applyFill="1" applyBorder="1" applyAlignment="1">
      <alignment horizontal="left" vertical="center" wrapText="1"/>
    </xf>
    <xf numFmtId="43" fontId="6" fillId="0" borderId="14" xfId="64" applyNumberFormat="1" applyFont="1" applyFill="1" applyBorder="1" applyAlignment="1">
      <alignment horizontal="left" vertical="center" wrapText="1"/>
    </xf>
    <xf numFmtId="0" fontId="6" fillId="0" borderId="14" xfId="0" applyFont="1" applyFill="1" applyBorder="1" applyAlignment="1">
      <alignment horizontal="justify" vertical="center" wrapText="1"/>
    </xf>
    <xf numFmtId="0" fontId="6" fillId="0" borderId="0" xfId="0" applyFont="1"/>
    <xf numFmtId="170" fontId="5" fillId="0" borderId="14" xfId="48" applyNumberFormat="1" applyFont="1" applyFill="1" applyBorder="1" applyAlignment="1">
      <alignment horizontal="center" vertical="center" wrapText="1"/>
    </xf>
    <xf numFmtId="43" fontId="6" fillId="0" borderId="14" xfId="64" applyFont="1" applyFill="1" applyBorder="1" applyAlignment="1">
      <alignment horizontal="right" vertical="center" wrapText="1"/>
    </xf>
    <xf numFmtId="49" fontId="5" fillId="0" borderId="14" xfId="0" applyNumberFormat="1" applyFont="1" applyFill="1" applyBorder="1" applyAlignment="1">
      <alignment horizontal="center" vertical="center" wrapText="1"/>
    </xf>
    <xf numFmtId="170" fontId="5" fillId="0" borderId="14" xfId="0" applyNumberFormat="1" applyFont="1" applyFill="1" applyBorder="1" applyAlignment="1">
      <alignment horizontal="center" vertical="center" wrapText="1"/>
    </xf>
    <xf numFmtId="0" fontId="43" fillId="0" borderId="14" xfId="0" applyFont="1" applyFill="1" applyBorder="1" applyAlignment="1">
      <alignment vertical="center" wrapText="1"/>
    </xf>
    <xf numFmtId="0" fontId="43" fillId="0" borderId="14" xfId="0" applyFont="1" applyFill="1" applyBorder="1" applyAlignment="1">
      <alignment horizontal="center" vertical="center" wrapText="1"/>
    </xf>
    <xf numFmtId="0" fontId="43" fillId="0" borderId="14" xfId="0" quotePrefix="1" applyFont="1" applyFill="1" applyBorder="1" applyAlignment="1">
      <alignment vertical="center" wrapText="1"/>
    </xf>
    <xf numFmtId="43" fontId="43" fillId="0" borderId="14" xfId="64" applyFont="1" applyFill="1" applyBorder="1" applyAlignment="1">
      <alignment horizontal="right" vertical="center" wrapText="1"/>
    </xf>
    <xf numFmtId="43" fontId="45" fillId="0" borderId="14" xfId="64" applyFont="1" applyFill="1" applyBorder="1" applyAlignment="1">
      <alignment horizontal="right" vertical="center" wrapText="1"/>
    </xf>
    <xf numFmtId="0" fontId="48" fillId="0" borderId="0" xfId="0" applyFont="1" applyFill="1" applyAlignment="1">
      <alignment horizontal="center" vertical="top" wrapText="1"/>
    </xf>
    <xf numFmtId="0" fontId="41" fillId="0" borderId="0" xfId="0" applyFont="1" applyFill="1" applyAlignment="1">
      <alignment horizontal="center" vertical="top" wrapText="1"/>
    </xf>
    <xf numFmtId="0" fontId="37" fillId="0" borderId="0" xfId="0" applyFont="1" applyFill="1" applyAlignment="1">
      <alignment vertical="top" wrapText="1"/>
    </xf>
    <xf numFmtId="0" fontId="41" fillId="0" borderId="0" xfId="0" applyFont="1" applyFill="1"/>
    <xf numFmtId="0" fontId="36" fillId="0" borderId="0" xfId="0" applyFont="1" applyFill="1" applyAlignment="1">
      <alignment vertical="top" wrapText="1"/>
    </xf>
    <xf numFmtId="0" fontId="37" fillId="0" borderId="0" xfId="0" applyFont="1" applyFill="1" applyAlignment="1">
      <alignment horizontal="justify"/>
    </xf>
    <xf numFmtId="0" fontId="41" fillId="0" borderId="14" xfId="0" applyFont="1" applyFill="1" applyBorder="1" applyAlignment="1">
      <alignment horizontal="center" vertical="center"/>
    </xf>
    <xf numFmtId="0" fontId="41" fillId="0" borderId="14" xfId="0" applyFont="1" applyFill="1" applyBorder="1" applyAlignment="1">
      <alignment horizontal="center" vertical="center" wrapText="1"/>
    </xf>
    <xf numFmtId="0" fontId="41" fillId="0" borderId="15" xfId="0" applyFont="1" applyFill="1" applyBorder="1" applyAlignment="1">
      <alignment horizontal="center" vertical="center" wrapText="1"/>
    </xf>
    <xf numFmtId="170" fontId="41" fillId="0" borderId="16" xfId="80" applyNumberFormat="1" applyFont="1" applyFill="1" applyBorder="1" applyAlignment="1">
      <alignment horizontal="center" vertical="center" wrapText="1"/>
    </xf>
    <xf numFmtId="0" fontId="41" fillId="0" borderId="14" xfId="0" applyFont="1" applyFill="1" applyBorder="1"/>
    <xf numFmtId="170" fontId="41" fillId="0" borderId="14" xfId="80" applyNumberFormat="1" applyFont="1" applyFill="1" applyBorder="1" applyAlignment="1">
      <alignment horizontal="center" vertical="center"/>
    </xf>
    <xf numFmtId="170" fontId="41" fillId="0" borderId="14" xfId="80" applyNumberFormat="1" applyFont="1" applyFill="1" applyBorder="1"/>
    <xf numFmtId="0" fontId="37" fillId="0" borderId="0" xfId="0" applyFont="1" applyFill="1"/>
    <xf numFmtId="0" fontId="48" fillId="0" borderId="14" xfId="0" applyFont="1" applyFill="1" applyBorder="1"/>
    <xf numFmtId="170" fontId="48" fillId="0" borderId="14" xfId="80" applyNumberFormat="1" applyFont="1" applyFill="1" applyBorder="1"/>
    <xf numFmtId="170" fontId="48" fillId="0" borderId="14" xfId="80" applyNumberFormat="1" applyFont="1" applyFill="1" applyBorder="1" applyAlignment="1">
      <alignment horizontal="center" vertical="center"/>
    </xf>
    <xf numFmtId="0" fontId="48" fillId="0" borderId="14" xfId="0" applyFont="1" applyFill="1" applyBorder="1" applyAlignment="1">
      <alignment vertical="center"/>
    </xf>
    <xf numFmtId="0" fontId="41" fillId="0" borderId="14" xfId="0" applyFont="1" applyFill="1" applyBorder="1" applyAlignment="1">
      <alignment horizontal="justify"/>
    </xf>
    <xf numFmtId="0" fontId="48" fillId="0" borderId="0" xfId="0" applyFont="1" applyFill="1" applyBorder="1"/>
    <xf numFmtId="0" fontId="48" fillId="0" borderId="0" xfId="0" applyFont="1" applyFill="1" applyBorder="1" applyAlignment="1">
      <alignment horizontal="center"/>
    </xf>
    <xf numFmtId="170" fontId="48" fillId="0" borderId="0" xfId="80" applyNumberFormat="1" applyFont="1" applyFill="1" applyBorder="1"/>
    <xf numFmtId="0" fontId="37" fillId="0" borderId="0" xfId="0" applyFont="1" applyFill="1" applyAlignment="1">
      <alignment horizontal="center" vertical="top" wrapText="1"/>
    </xf>
    <xf numFmtId="0" fontId="52" fillId="0" borderId="0" xfId="0" applyFont="1" applyFill="1"/>
    <xf numFmtId="0" fontId="5" fillId="0" borderId="14" xfId="0" applyFont="1" applyFill="1" applyBorder="1" applyAlignment="1">
      <alignment horizontal="justify" vertical="center" wrapText="1"/>
    </xf>
    <xf numFmtId="0" fontId="40" fillId="0" borderId="0" xfId="0" applyFont="1" applyFill="1" applyAlignment="1">
      <alignment vertical="top" wrapText="1"/>
    </xf>
    <xf numFmtId="0" fontId="41" fillId="0" borderId="0" xfId="0" applyFont="1" applyFill="1" applyBorder="1" applyAlignment="1">
      <alignment horizontal="center" vertical="center" wrapText="1"/>
    </xf>
    <xf numFmtId="0" fontId="41" fillId="0" borderId="0" xfId="0" applyFont="1" applyFill="1" applyBorder="1" applyAlignment="1">
      <alignment vertical="center" wrapText="1"/>
    </xf>
    <xf numFmtId="0" fontId="48" fillId="0" borderId="0" xfId="0" applyFont="1" applyFill="1"/>
    <xf numFmtId="170" fontId="48" fillId="0" borderId="0" xfId="0" applyNumberFormat="1" applyFont="1" applyFill="1" applyBorder="1" applyAlignment="1">
      <alignment horizontal="left" vertical="center"/>
    </xf>
    <xf numFmtId="170" fontId="41" fillId="0" borderId="0" xfId="80" applyNumberFormat="1" applyFont="1" applyFill="1" applyBorder="1" applyAlignment="1">
      <alignment horizontal="center" vertical="center"/>
    </xf>
    <xf numFmtId="170" fontId="41" fillId="0" borderId="0" xfId="80" applyNumberFormat="1" applyFont="1" applyFill="1" applyBorder="1"/>
    <xf numFmtId="170" fontId="48" fillId="0" borderId="0" xfId="0" applyNumberFormat="1" applyFont="1" applyFill="1" applyBorder="1"/>
    <xf numFmtId="0" fontId="40" fillId="0" borderId="0" xfId="0" applyFont="1" applyFill="1" applyBorder="1"/>
    <xf numFmtId="0" fontId="41" fillId="0" borderId="0" xfId="0" applyFont="1" applyFill="1" applyBorder="1" applyAlignment="1">
      <alignment horizontal="center" vertical="center"/>
    </xf>
    <xf numFmtId="170" fontId="41" fillId="0" borderId="0" xfId="80" applyNumberFormat="1" applyFont="1" applyFill="1" applyBorder="1" applyAlignment="1">
      <alignment horizontal="center" vertical="center" wrapText="1"/>
    </xf>
    <xf numFmtId="0" fontId="41" fillId="0" borderId="0" xfId="0" applyFont="1" applyFill="1" applyBorder="1"/>
    <xf numFmtId="0" fontId="41" fillId="0" borderId="0" xfId="0" applyFont="1" applyFill="1" applyBorder="1" applyAlignment="1">
      <alignment horizontal="center"/>
    </xf>
    <xf numFmtId="0" fontId="48" fillId="0" borderId="0" xfId="0" applyFont="1" applyFill="1" applyBorder="1" applyAlignment="1">
      <alignment horizontal="left" vertical="center"/>
    </xf>
    <xf numFmtId="170" fontId="48" fillId="0" borderId="0" xfId="80" applyNumberFormat="1" applyFont="1" applyFill="1" applyBorder="1" applyAlignment="1">
      <alignment horizontal="center" vertical="center"/>
    </xf>
    <xf numFmtId="0" fontId="48" fillId="0" borderId="0" xfId="0" applyFont="1" applyFill="1" applyBorder="1" applyAlignment="1">
      <alignment vertical="center"/>
    </xf>
    <xf numFmtId="170" fontId="48" fillId="0" borderId="0" xfId="80" applyNumberFormat="1" applyFont="1" applyFill="1" applyBorder="1" applyAlignment="1">
      <alignment vertical="center"/>
    </xf>
    <xf numFmtId="0" fontId="41" fillId="0" borderId="0" xfId="0" applyFont="1" applyFill="1" applyBorder="1" applyAlignment="1">
      <alignment horizontal="justify"/>
    </xf>
    <xf numFmtId="170" fontId="41" fillId="0" borderId="0" xfId="0" applyNumberFormat="1" applyFont="1" applyFill="1" applyBorder="1"/>
    <xf numFmtId="170" fontId="41" fillId="0" borderId="0" xfId="0" applyNumberFormat="1" applyFont="1" applyFill="1" applyBorder="1" applyAlignment="1">
      <alignment horizontal="left" vertical="center"/>
    </xf>
    <xf numFmtId="170" fontId="48" fillId="0" borderId="0" xfId="0" applyNumberFormat="1" applyFont="1" applyFill="1" applyBorder="1" applyAlignment="1">
      <alignment horizontal="center" vertical="center"/>
    </xf>
    <xf numFmtId="0" fontId="41" fillId="0" borderId="0" xfId="0" applyFont="1" applyFill="1" applyAlignment="1">
      <alignment horizontal="center" vertical="center"/>
    </xf>
    <xf numFmtId="0" fontId="48" fillId="0" borderId="0" xfId="0" applyFont="1" applyFill="1" applyAlignment="1">
      <alignment horizontal="center" vertical="center"/>
    </xf>
    <xf numFmtId="0" fontId="52" fillId="0" borderId="0" xfId="0" applyFont="1" applyFill="1" applyAlignment="1">
      <alignment horizontal="center" vertical="center"/>
    </xf>
    <xf numFmtId="170" fontId="41" fillId="0" borderId="14" xfId="48" applyNumberFormat="1" applyFont="1" applyFill="1" applyBorder="1" applyAlignment="1">
      <alignment horizontal="right" vertical="center"/>
    </xf>
    <xf numFmtId="170" fontId="48" fillId="0" borderId="14" xfId="48" applyNumberFormat="1" applyFont="1" applyFill="1" applyBorder="1" applyAlignment="1">
      <alignment horizontal="right" vertical="center"/>
    </xf>
    <xf numFmtId="170" fontId="38" fillId="0" borderId="0" xfId="48" applyNumberFormat="1" applyFont="1" applyFill="1" applyAlignment="1">
      <alignment horizontal="right" vertical="center" wrapText="1"/>
    </xf>
    <xf numFmtId="170" fontId="40" fillId="0" borderId="0" xfId="48" applyNumberFormat="1" applyFont="1" applyFill="1" applyAlignment="1">
      <alignment horizontal="right" vertical="center" wrapText="1"/>
    </xf>
    <xf numFmtId="170" fontId="40" fillId="0" borderId="0" xfId="48" applyNumberFormat="1" applyFont="1" applyFill="1" applyAlignment="1">
      <alignment horizontal="right" vertical="center"/>
    </xf>
    <xf numFmtId="170" fontId="6" fillId="0" borderId="0" xfId="48" applyNumberFormat="1" applyFont="1" applyFill="1" applyAlignment="1">
      <alignment horizontal="right" vertical="center" wrapText="1"/>
    </xf>
    <xf numFmtId="170" fontId="48" fillId="0" borderId="14" xfId="48" applyNumberFormat="1" applyFont="1" applyFill="1" applyBorder="1" applyAlignment="1">
      <alignment horizontal="right"/>
    </xf>
    <xf numFmtId="170" fontId="6" fillId="0" borderId="0" xfId="48" applyNumberFormat="1" applyFont="1" applyFill="1" applyAlignment="1">
      <alignment horizontal="right" vertical="center"/>
    </xf>
    <xf numFmtId="49" fontId="6" fillId="0" borderId="14"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40" fillId="0" borderId="0" xfId="0" applyNumberFormat="1" applyFont="1" applyFill="1" applyAlignment="1">
      <alignment horizontal="left" vertical="center"/>
    </xf>
    <xf numFmtId="49" fontId="6" fillId="0" borderId="0" xfId="0" applyNumberFormat="1" applyFont="1" applyFill="1" applyAlignment="1">
      <alignment horizontal="left" vertical="center" wrapText="1"/>
    </xf>
    <xf numFmtId="49" fontId="48" fillId="0" borderId="14" xfId="0" applyNumberFormat="1" applyFont="1" applyFill="1" applyBorder="1" applyAlignment="1">
      <alignment horizontal="left" vertical="center"/>
    </xf>
    <xf numFmtId="49" fontId="6" fillId="0" borderId="0" xfId="0" applyNumberFormat="1" applyFont="1" applyFill="1" applyAlignment="1">
      <alignment horizontal="left" vertical="center"/>
    </xf>
    <xf numFmtId="3" fontId="6" fillId="0" borderId="14" xfId="140" applyNumberFormat="1" applyFont="1" applyBorder="1" applyAlignment="1">
      <alignment vertical="center"/>
    </xf>
    <xf numFmtId="0" fontId="6" fillId="0" borderId="14" xfId="140" applyFont="1" applyBorder="1" applyAlignment="1">
      <alignment horizontal="left" vertical="center"/>
    </xf>
    <xf numFmtId="170" fontId="48" fillId="0" borderId="14" xfId="0" applyNumberFormat="1" applyFont="1" applyFill="1" applyBorder="1" applyAlignment="1">
      <alignment vertical="center" wrapText="1"/>
    </xf>
    <xf numFmtId="0" fontId="6" fillId="0" borderId="14" xfId="0" applyNumberFormat="1" applyFont="1" applyFill="1" applyBorder="1" applyAlignment="1">
      <alignment horizontal="left" vertical="center" wrapText="1"/>
    </xf>
    <xf numFmtId="0" fontId="6" fillId="0" borderId="0" xfId="0" applyFont="1" applyFill="1" applyAlignment="1">
      <alignment vertical="center"/>
    </xf>
    <xf numFmtId="0" fontId="6" fillId="0" borderId="0" xfId="0" applyFont="1" applyFill="1" applyBorder="1" applyAlignment="1">
      <alignment vertical="center"/>
    </xf>
    <xf numFmtId="0" fontId="48" fillId="0" borderId="0" xfId="0" applyFont="1" applyFill="1" applyBorder="1" applyAlignment="1">
      <alignment horizontal="center" vertical="center"/>
    </xf>
    <xf numFmtId="0" fontId="6" fillId="0" borderId="14" xfId="0" applyFont="1" applyFill="1" applyBorder="1" applyAlignment="1">
      <alignment vertical="center"/>
    </xf>
    <xf numFmtId="170" fontId="6" fillId="0" borderId="14" xfId="64" applyNumberFormat="1" applyFont="1" applyFill="1" applyBorder="1" applyAlignment="1">
      <alignment horizontal="right" vertical="center" wrapText="1"/>
    </xf>
    <xf numFmtId="170" fontId="43" fillId="0" borderId="14" xfId="64" applyNumberFormat="1" applyFont="1" applyFill="1" applyBorder="1" applyAlignment="1">
      <alignment horizontal="right" vertical="center" wrapText="1"/>
    </xf>
    <xf numFmtId="176" fontId="43" fillId="0" borderId="14" xfId="64" applyNumberFormat="1" applyFont="1" applyFill="1" applyBorder="1" applyAlignment="1">
      <alignment horizontal="right" vertical="center" wrapText="1"/>
    </xf>
    <xf numFmtId="0" fontId="6" fillId="0" borderId="0" xfId="0" applyFont="1" applyAlignment="1">
      <alignment horizontal="left" vertical="center"/>
    </xf>
    <xf numFmtId="0" fontId="5" fillId="0" borderId="14" xfId="165" applyFont="1" applyFill="1" applyBorder="1" applyAlignment="1">
      <alignment horizontal="left" vertical="center"/>
    </xf>
    <xf numFmtId="0" fontId="34" fillId="0" borderId="0" xfId="0" applyFont="1" applyAlignment="1">
      <alignment horizontal="left" vertical="center"/>
    </xf>
    <xf numFmtId="0" fontId="6" fillId="0" borderId="14" xfId="160" applyFont="1" applyFill="1" applyBorder="1" applyAlignment="1">
      <alignment horizontal="right"/>
    </xf>
    <xf numFmtId="0" fontId="6" fillId="0" borderId="14" xfId="160" applyFont="1" applyFill="1" applyBorder="1" applyAlignment="1">
      <alignment horizontal="right" vertical="center"/>
    </xf>
    <xf numFmtId="1" fontId="5" fillId="0" borderId="14" xfId="60" applyNumberFormat="1" applyFont="1" applyFill="1" applyBorder="1" applyAlignment="1">
      <alignment horizontal="right" vertical="center" wrapText="1"/>
    </xf>
    <xf numFmtId="43" fontId="34" fillId="0" borderId="0" xfId="64" applyFont="1" applyAlignment="1">
      <alignment horizontal="right" vertical="center"/>
    </xf>
    <xf numFmtId="1" fontId="34" fillId="0" borderId="0" xfId="0" applyNumberFormat="1" applyFont="1" applyAlignment="1">
      <alignment horizontal="right" vertical="center"/>
    </xf>
    <xf numFmtId="43" fontId="6" fillId="0" borderId="0" xfId="64" applyFont="1" applyAlignment="1">
      <alignment horizontal="right" vertical="center"/>
    </xf>
    <xf numFmtId="1" fontId="6" fillId="0" borderId="0" xfId="0" applyNumberFormat="1" applyFont="1" applyAlignment="1">
      <alignment horizontal="right" vertical="center"/>
    </xf>
    <xf numFmtId="43" fontId="6" fillId="0" borderId="14" xfId="165" applyNumberFormat="1" applyFont="1" applyFill="1" applyBorder="1" applyAlignment="1">
      <alignment horizontal="center" vertical="center" wrapText="1"/>
    </xf>
    <xf numFmtId="0" fontId="6" fillId="0" borderId="14" xfId="160" applyFont="1" applyFill="1" applyBorder="1"/>
    <xf numFmtId="0" fontId="6" fillId="0" borderId="14" xfId="160" applyFont="1" applyFill="1" applyBorder="1" applyAlignment="1">
      <alignment horizontal="center"/>
    </xf>
    <xf numFmtId="0" fontId="6" fillId="0" borderId="14" xfId="160" applyFont="1" applyFill="1" applyBorder="1" applyAlignment="1">
      <alignment horizontal="left" vertical="center"/>
    </xf>
    <xf numFmtId="0" fontId="5" fillId="0" borderId="14" xfId="165" applyFont="1" applyFill="1" applyBorder="1" applyAlignment="1">
      <alignment horizontal="center" vertical="center" wrapText="1"/>
    </xf>
    <xf numFmtId="0" fontId="6" fillId="0" borderId="14" xfId="165" applyFont="1" applyFill="1" applyBorder="1" applyAlignment="1">
      <alignment horizontal="center" vertical="center" wrapText="1"/>
    </xf>
    <xf numFmtId="43" fontId="4" fillId="0" borderId="0" xfId="64" applyFont="1" applyAlignment="1">
      <alignment horizontal="right" vertical="center" wrapText="1"/>
    </xf>
    <xf numFmtId="49" fontId="5" fillId="0" borderId="14" xfId="165" applyNumberFormat="1" applyFont="1" applyFill="1" applyBorder="1" applyAlignment="1">
      <alignment horizontal="center" vertical="center" wrapText="1"/>
    </xf>
    <xf numFmtId="1" fontId="5" fillId="0" borderId="14" xfId="165" applyNumberFormat="1" applyFont="1" applyFill="1" applyBorder="1" applyAlignment="1">
      <alignment horizontal="center" vertical="center" wrapText="1"/>
    </xf>
    <xf numFmtId="43" fontId="5" fillId="0" borderId="14" xfId="64" applyFont="1" applyFill="1" applyBorder="1" applyAlignment="1">
      <alignment horizontal="center" vertical="center" wrapText="1"/>
    </xf>
    <xf numFmtId="0" fontId="5" fillId="0" borderId="14" xfId="165" applyFont="1" applyFill="1" applyBorder="1" applyAlignment="1">
      <alignment vertical="top" wrapText="1"/>
    </xf>
    <xf numFmtId="170" fontId="5" fillId="0" borderId="14" xfId="60" applyNumberFormat="1" applyFont="1" applyFill="1" applyBorder="1" applyAlignment="1">
      <alignment horizontal="right" vertical="center" wrapText="1"/>
    </xf>
    <xf numFmtId="43" fontId="6" fillId="0" borderId="14" xfId="165" applyNumberFormat="1" applyFont="1" applyFill="1" applyBorder="1" applyAlignment="1">
      <alignment horizontal="left" vertical="center" wrapText="1"/>
    </xf>
    <xf numFmtId="170" fontId="6" fillId="0" borderId="14" xfId="60" applyNumberFormat="1" applyFont="1" applyFill="1" applyBorder="1" applyAlignment="1">
      <alignment horizontal="right" vertical="center" wrapText="1"/>
    </xf>
    <xf numFmtId="0" fontId="6" fillId="0" borderId="14" xfId="165" applyFont="1" applyBorder="1"/>
    <xf numFmtId="0" fontId="5" fillId="0" borderId="14" xfId="165" applyFont="1" applyFill="1" applyBorder="1"/>
    <xf numFmtId="170" fontId="5" fillId="0" borderId="14" xfId="60" applyNumberFormat="1" applyFont="1" applyFill="1" applyBorder="1" applyAlignment="1">
      <alignment horizontal="right" vertical="center"/>
    </xf>
    <xf numFmtId="0" fontId="5" fillId="0" borderId="14" xfId="165" applyFont="1" applyFill="1" applyBorder="1" applyAlignment="1">
      <alignment horizontal="left" vertical="center" wrapText="1"/>
    </xf>
    <xf numFmtId="170" fontId="36" fillId="0" borderId="14" xfId="0" applyNumberFormat="1" applyFont="1" applyFill="1" applyBorder="1" applyAlignment="1">
      <alignment horizontal="left" vertical="center"/>
    </xf>
    <xf numFmtId="49" fontId="36" fillId="0" borderId="14" xfId="0" applyNumberFormat="1" applyFont="1" applyFill="1" applyBorder="1" applyAlignment="1">
      <alignment horizontal="left" vertical="center"/>
    </xf>
    <xf numFmtId="0" fontId="41" fillId="0" borderId="0" xfId="0" applyFont="1" applyFill="1" applyAlignment="1">
      <alignment wrapText="1"/>
    </xf>
    <xf numFmtId="0" fontId="48" fillId="0" borderId="0" xfId="0" applyFont="1" applyFill="1" applyAlignment="1">
      <alignment wrapText="1"/>
    </xf>
    <xf numFmtId="0" fontId="41" fillId="0" borderId="14" xfId="0" applyFont="1" applyFill="1" applyBorder="1" applyAlignment="1">
      <alignment wrapText="1"/>
    </xf>
    <xf numFmtId="0" fontId="48" fillId="0" borderId="14" xfId="0" applyFont="1" applyFill="1" applyBorder="1" applyAlignment="1">
      <alignment wrapText="1"/>
    </xf>
    <xf numFmtId="0" fontId="36" fillId="0" borderId="14" xfId="0" applyFont="1" applyFill="1" applyBorder="1" applyAlignment="1">
      <alignment wrapText="1"/>
    </xf>
    <xf numFmtId="170" fontId="36" fillId="0" borderId="14" xfId="0" applyNumberFormat="1" applyFont="1" applyFill="1" applyBorder="1" applyAlignment="1">
      <alignment wrapText="1"/>
    </xf>
    <xf numFmtId="170" fontId="48" fillId="0" borderId="14" xfId="0" applyNumberFormat="1" applyFont="1" applyFill="1" applyBorder="1" applyAlignment="1">
      <alignment wrapText="1"/>
    </xf>
    <xf numFmtId="170" fontId="48" fillId="0" borderId="14" xfId="0" applyNumberFormat="1" applyFont="1" applyFill="1" applyBorder="1" applyAlignment="1">
      <alignment horizontal="justify" vertical="center" wrapText="1"/>
    </xf>
    <xf numFmtId="170" fontId="41" fillId="0" borderId="14" xfId="0" applyNumberFormat="1" applyFont="1" applyFill="1" applyBorder="1" applyAlignment="1">
      <alignment wrapText="1"/>
    </xf>
    <xf numFmtId="0" fontId="48" fillId="0" borderId="0" xfId="0" applyFont="1" applyFill="1" applyBorder="1" applyAlignment="1">
      <alignment wrapText="1"/>
    </xf>
    <xf numFmtId="0" fontId="52" fillId="0" borderId="0" xfId="0" applyFont="1" applyFill="1" applyAlignment="1">
      <alignment wrapText="1"/>
    </xf>
    <xf numFmtId="0" fontId="0" fillId="0" borderId="0" xfId="0"/>
    <xf numFmtId="171" fontId="48" fillId="0" borderId="14" xfId="48" applyNumberFormat="1" applyFont="1" applyFill="1" applyBorder="1" applyAlignment="1">
      <alignment horizontal="right" vertical="center"/>
    </xf>
    <xf numFmtId="171" fontId="41" fillId="0" borderId="14" xfId="48" applyNumberFormat="1" applyFont="1" applyFill="1" applyBorder="1" applyAlignment="1">
      <alignment horizontal="right" vertical="center"/>
    </xf>
    <xf numFmtId="3" fontId="6" fillId="0" borderId="14" xfId="64" applyNumberFormat="1" applyFont="1" applyFill="1" applyBorder="1" applyAlignment="1">
      <alignment horizontal="right" vertical="center" wrapText="1"/>
    </xf>
    <xf numFmtId="0" fontId="0" fillId="0" borderId="0" xfId="0" applyAlignment="1">
      <alignment horizontal="center"/>
    </xf>
    <xf numFmtId="0" fontId="77" fillId="0" borderId="0" xfId="0" applyFont="1" applyAlignment="1">
      <alignment horizontal="left"/>
    </xf>
    <xf numFmtId="0" fontId="0" fillId="0" borderId="0" xfId="0" applyAlignment="1">
      <alignment horizontal="left"/>
    </xf>
    <xf numFmtId="0" fontId="76" fillId="0" borderId="14" xfId="0" applyFont="1" applyBorder="1" applyAlignment="1">
      <alignment horizontal="center" vertical="center"/>
    </xf>
    <xf numFmtId="0" fontId="0" fillId="0" borderId="14" xfId="0" applyBorder="1" applyAlignment="1">
      <alignment horizontal="center"/>
    </xf>
    <xf numFmtId="0" fontId="0" fillId="0" borderId="14" xfId="0" applyBorder="1"/>
    <xf numFmtId="0" fontId="76" fillId="0" borderId="14" xfId="0" applyFont="1" applyBorder="1" applyAlignment="1">
      <alignment horizontal="center"/>
    </xf>
    <xf numFmtId="0" fontId="0" fillId="0" borderId="14" xfId="0" applyBorder="1" applyAlignment="1">
      <alignment horizontal="center" vertical="center"/>
    </xf>
    <xf numFmtId="0" fontId="0" fillId="0" borderId="14" xfId="0" applyBorder="1" applyAlignment="1">
      <alignment vertical="center"/>
    </xf>
    <xf numFmtId="0" fontId="0" fillId="0" borderId="14" xfId="0" applyBorder="1" applyAlignment="1">
      <alignment horizontal="left" vertical="center"/>
    </xf>
    <xf numFmtId="0" fontId="0" fillId="25" borderId="14" xfId="0" applyFill="1" applyBorder="1" applyAlignment="1">
      <alignment vertical="center"/>
    </xf>
    <xf numFmtId="0" fontId="0" fillId="26" borderId="14" xfId="0" applyFill="1" applyBorder="1" applyAlignment="1">
      <alignment vertical="center"/>
    </xf>
    <xf numFmtId="0" fontId="0" fillId="27" borderId="14" xfId="0" applyFill="1" applyBorder="1" applyAlignment="1">
      <alignment vertical="center"/>
    </xf>
    <xf numFmtId="0" fontId="0" fillId="28" borderId="14" xfId="0" applyFill="1" applyBorder="1" applyAlignment="1">
      <alignment vertical="center"/>
    </xf>
    <xf numFmtId="0" fontId="0" fillId="29" borderId="14" xfId="0" applyFill="1" applyBorder="1" applyAlignment="1">
      <alignment vertical="center"/>
    </xf>
    <xf numFmtId="0" fontId="0" fillId="30" borderId="14" xfId="0" applyFill="1" applyBorder="1" applyAlignment="1">
      <alignment vertical="center"/>
    </xf>
    <xf numFmtId="0" fontId="0" fillId="31" borderId="14" xfId="0" applyFill="1" applyBorder="1" applyAlignment="1">
      <alignment vertical="center"/>
    </xf>
    <xf numFmtId="0" fontId="0" fillId="32" borderId="14" xfId="0" applyFill="1" applyBorder="1" applyAlignment="1">
      <alignment vertical="center"/>
    </xf>
    <xf numFmtId="0" fontId="0" fillId="0" borderId="14" xfId="0" applyBorder="1" applyAlignment="1">
      <alignment horizontal="left" vertical="center" wrapText="1"/>
    </xf>
    <xf numFmtId="0" fontId="0" fillId="33" borderId="14" xfId="0" applyFill="1" applyBorder="1" applyAlignment="1">
      <alignment vertical="center"/>
    </xf>
    <xf numFmtId="0" fontId="0" fillId="34" borderId="14" xfId="0" applyFill="1" applyBorder="1" applyAlignment="1">
      <alignment vertical="center"/>
    </xf>
    <xf numFmtId="0" fontId="0" fillId="35" borderId="14" xfId="0" applyFill="1" applyBorder="1" applyAlignment="1">
      <alignment vertical="center"/>
    </xf>
    <xf numFmtId="0" fontId="0" fillId="0" borderId="14" xfId="0" quotePrefix="1" applyBorder="1" applyAlignment="1">
      <alignment horizontal="left" vertical="center" wrapText="1"/>
    </xf>
    <xf numFmtId="0" fontId="0" fillId="0" borderId="14" xfId="0" applyBorder="1" applyAlignment="1">
      <alignment vertical="center" wrapText="1"/>
    </xf>
    <xf numFmtId="0" fontId="48" fillId="0" borderId="17" xfId="0" applyFont="1" applyFill="1" applyBorder="1" applyAlignment="1">
      <alignment vertical="center"/>
    </xf>
    <xf numFmtId="170" fontId="48" fillId="0" borderId="17" xfId="80" applyNumberFormat="1" applyFont="1" applyFill="1" applyBorder="1" applyAlignment="1">
      <alignment vertical="center"/>
    </xf>
    <xf numFmtId="0" fontId="48" fillId="0" borderId="17" xfId="0" applyFont="1" applyFill="1" applyBorder="1" applyAlignment="1">
      <alignment vertical="center" wrapText="1"/>
    </xf>
    <xf numFmtId="0" fontId="0" fillId="0" borderId="14" xfId="0" quotePrefix="1" applyBorder="1" applyAlignment="1">
      <alignment horizontal="left" vertical="center"/>
    </xf>
    <xf numFmtId="0" fontId="0" fillId="0" borderId="0" xfId="0" applyAlignment="1">
      <alignment horizontal="center"/>
    </xf>
    <xf numFmtId="9" fontId="0" fillId="0" borderId="14" xfId="0" applyNumberFormat="1" applyBorder="1" applyAlignment="1">
      <alignment horizontal="left" vertical="center"/>
    </xf>
    <xf numFmtId="9" fontId="0" fillId="0" borderId="14" xfId="0" quotePrefix="1" applyNumberFormat="1" applyBorder="1" applyAlignment="1">
      <alignment horizontal="left" vertical="center"/>
    </xf>
    <xf numFmtId="9" fontId="0" fillId="0" borderId="14" xfId="0" quotePrefix="1" applyNumberFormat="1" applyBorder="1" applyAlignment="1">
      <alignment horizontal="left" vertical="center" wrapText="1"/>
    </xf>
    <xf numFmtId="43" fontId="5" fillId="0" borderId="14" xfId="48" applyNumberFormat="1" applyFont="1" applyFill="1" applyBorder="1" applyAlignment="1">
      <alignment horizontal="right" vertical="center" wrapText="1"/>
    </xf>
    <xf numFmtId="43" fontId="48" fillId="0" borderId="14" xfId="48" applyNumberFormat="1" applyFont="1" applyFill="1" applyBorder="1" applyAlignment="1">
      <alignment horizontal="right" vertical="center"/>
    </xf>
    <xf numFmtId="39" fontId="48" fillId="0" borderId="14" xfId="48" applyNumberFormat="1" applyFont="1" applyFill="1" applyBorder="1" applyAlignment="1">
      <alignment horizontal="right" vertical="center"/>
    </xf>
    <xf numFmtId="39" fontId="5" fillId="0" borderId="14" xfId="48" applyNumberFormat="1" applyFont="1" applyFill="1" applyBorder="1" applyAlignment="1">
      <alignment horizontal="right" vertical="center" wrapText="1"/>
    </xf>
    <xf numFmtId="0" fontId="6" fillId="0" borderId="0" xfId="116" applyFont="1" applyAlignment="1">
      <alignment horizontal="center" vertical="center"/>
    </xf>
    <xf numFmtId="0" fontId="6" fillId="0" borderId="0" xfId="116" applyFont="1" applyAlignment="1">
      <alignment vertical="center"/>
    </xf>
    <xf numFmtId="0" fontId="5" fillId="0" borderId="14" xfId="116" applyFont="1" applyBorder="1" applyAlignment="1">
      <alignment horizontal="center" vertical="center" wrapText="1"/>
    </xf>
    <xf numFmtId="0" fontId="36" fillId="0" borderId="14" xfId="132" applyFont="1" applyFill="1" applyBorder="1" applyAlignment="1">
      <alignment horizontal="left" vertical="center" wrapText="1"/>
    </xf>
    <xf numFmtId="0" fontId="145" fillId="0" borderId="14" xfId="132" applyFont="1" applyBorder="1" applyAlignment="1">
      <alignment horizontal="center"/>
    </xf>
    <xf numFmtId="0" fontId="145" fillId="0" borderId="14" xfId="132" applyFont="1" applyBorder="1" applyAlignment="1">
      <alignment horizontal="left"/>
    </xf>
    <xf numFmtId="0" fontId="146" fillId="0" borderId="0" xfId="132" applyFont="1"/>
    <xf numFmtId="0" fontId="147" fillId="0" borderId="14" xfId="132" applyFont="1" applyBorder="1" applyAlignment="1">
      <alignment horizontal="center"/>
    </xf>
    <xf numFmtId="0" fontId="147" fillId="0" borderId="14" xfId="132" applyFont="1" applyBorder="1" applyAlignment="1">
      <alignment horizontal="left"/>
    </xf>
    <xf numFmtId="0" fontId="147" fillId="0" borderId="0" xfId="132" applyFont="1" applyAlignment="1">
      <alignment vertical="center"/>
    </xf>
    <xf numFmtId="0" fontId="14" fillId="0" borderId="0" xfId="143"/>
    <xf numFmtId="0" fontId="14" fillId="0" borderId="0" xfId="160" applyAlignment="1"/>
    <xf numFmtId="0" fontId="5" fillId="0" borderId="0" xfId="116" applyFont="1" applyAlignment="1">
      <alignment horizontal="center" vertical="center"/>
    </xf>
    <xf numFmtId="0" fontId="5" fillId="0" borderId="0" xfId="116" applyFont="1" applyAlignment="1">
      <alignment horizontal="center" vertical="center" wrapText="1"/>
    </xf>
    <xf numFmtId="0" fontId="92" fillId="0" borderId="0" xfId="160" applyFont="1" applyAlignment="1"/>
    <xf numFmtId="0" fontId="91" fillId="0" borderId="0" xfId="160" applyFont="1" applyAlignment="1"/>
    <xf numFmtId="0" fontId="94" fillId="0" borderId="0" xfId="160" applyFont="1" applyAlignment="1">
      <alignment horizontal="center" wrapText="1"/>
    </xf>
    <xf numFmtId="0" fontId="92" fillId="0" borderId="14" xfId="160" applyFont="1" applyBorder="1" applyAlignment="1">
      <alignment horizontal="center" vertical="center" wrapText="1"/>
    </xf>
    <xf numFmtId="0" fontId="91" fillId="0" borderId="14" xfId="160" applyFont="1" applyBorder="1" applyAlignment="1">
      <alignment horizontal="center" vertical="center" wrapText="1"/>
    </xf>
    <xf numFmtId="0" fontId="91" fillId="0" borderId="14" xfId="160" applyFont="1" applyBorder="1" applyAlignment="1">
      <alignment horizontal="left" vertical="center" wrapText="1"/>
    </xf>
    <xf numFmtId="170" fontId="91" fillId="0" borderId="0" xfId="160" applyNumberFormat="1" applyFont="1" applyAlignment="1"/>
    <xf numFmtId="0" fontId="91" fillId="0" borderId="14" xfId="160" applyFont="1" applyBorder="1" applyAlignment="1">
      <alignment horizontal="center" vertical="center"/>
    </xf>
    <xf numFmtId="0" fontId="80" fillId="0" borderId="0" xfId="132" applyFont="1" applyFill="1" applyAlignment="1">
      <alignment horizontal="center" vertical="top" wrapText="1"/>
    </xf>
    <xf numFmtId="0" fontId="95" fillId="0" borderId="0" xfId="132" applyFont="1" applyFill="1"/>
    <xf numFmtId="0" fontId="80" fillId="0" borderId="0" xfId="132" applyFont="1" applyFill="1" applyAlignment="1">
      <alignment horizontal="center" vertical="center" wrapText="1"/>
    </xf>
    <xf numFmtId="0" fontId="95" fillId="0" borderId="0" xfId="132" applyFont="1" applyFill="1" applyAlignment="1">
      <alignment vertical="top" wrapText="1"/>
    </xf>
    <xf numFmtId="3" fontId="43" fillId="0" borderId="0" xfId="132" applyNumberFormat="1" applyFont="1" applyFill="1" applyAlignment="1">
      <alignment horizontal="right" vertical="top" wrapText="1"/>
    </xf>
    <xf numFmtId="0" fontId="43" fillId="0" borderId="0" xfId="132" applyFont="1" applyFill="1" applyAlignment="1">
      <alignment horizontal="right" vertical="top" wrapText="1"/>
    </xf>
    <xf numFmtId="0" fontId="7" fillId="0" borderId="0" xfId="132" applyFont="1" applyFill="1" applyAlignment="1">
      <alignment horizontal="justify"/>
    </xf>
    <xf numFmtId="0" fontId="80" fillId="0" borderId="18" xfId="132" applyFont="1" applyFill="1" applyBorder="1" applyAlignment="1">
      <alignment horizontal="center" vertical="center" wrapText="1"/>
    </xf>
    <xf numFmtId="172" fontId="80" fillId="0" borderId="18" xfId="52" applyNumberFormat="1" applyFont="1" applyFill="1" applyBorder="1" applyAlignment="1">
      <alignment horizontal="center" vertical="center" wrapText="1"/>
    </xf>
    <xf numFmtId="0" fontId="80" fillId="0" borderId="19" xfId="132" applyFont="1" applyFill="1" applyBorder="1" applyAlignment="1">
      <alignment horizontal="center" vertical="center" wrapText="1"/>
    </xf>
    <xf numFmtId="0" fontId="80" fillId="0" borderId="14" xfId="132" applyFont="1" applyFill="1" applyBorder="1" applyAlignment="1">
      <alignment horizontal="center" vertical="center" wrapText="1"/>
    </xf>
    <xf numFmtId="0" fontId="80" fillId="37" borderId="14" xfId="132" applyFont="1" applyFill="1" applyBorder="1" applyAlignment="1">
      <alignment horizontal="center" vertical="center" wrapText="1"/>
    </xf>
    <xf numFmtId="0" fontId="80" fillId="37" borderId="14" xfId="132" applyFont="1" applyFill="1" applyBorder="1" applyAlignment="1">
      <alignment vertical="center" wrapText="1"/>
    </xf>
    <xf numFmtId="1" fontId="80" fillId="37" borderId="16" xfId="52" applyNumberFormat="1" applyFont="1" applyFill="1" applyBorder="1" applyAlignment="1">
      <alignment horizontal="center" vertical="center" wrapText="1"/>
    </xf>
    <xf numFmtId="164" fontId="80" fillId="37" borderId="14" xfId="132" applyNumberFormat="1" applyFont="1" applyFill="1" applyBorder="1" applyAlignment="1">
      <alignment horizontal="center" vertical="center" wrapText="1"/>
    </xf>
    <xf numFmtId="0" fontId="80" fillId="0" borderId="14" xfId="132" applyFont="1" applyFill="1" applyBorder="1" applyAlignment="1">
      <alignment vertical="center" wrapText="1"/>
    </xf>
    <xf numFmtId="2" fontId="80" fillId="0" borderId="16" xfId="52" applyNumberFormat="1" applyFont="1" applyFill="1" applyBorder="1" applyAlignment="1">
      <alignment horizontal="center" vertical="center" wrapText="1"/>
    </xf>
    <xf numFmtId="0" fontId="96" fillId="0" borderId="0" xfId="132" applyFont="1" applyFill="1"/>
    <xf numFmtId="4" fontId="96" fillId="0" borderId="0" xfId="132" applyNumberFormat="1" applyFont="1" applyFill="1"/>
    <xf numFmtId="0" fontId="97" fillId="0" borderId="14" xfId="132" applyFont="1" applyFill="1" applyBorder="1" applyAlignment="1">
      <alignment horizontal="center" vertical="center" wrapText="1"/>
    </xf>
    <xf numFmtId="0" fontId="97" fillId="0" borderId="14" xfId="132" applyFont="1" applyFill="1" applyBorder="1" applyAlignment="1">
      <alignment vertical="center" wrapText="1"/>
    </xf>
    <xf numFmtId="4" fontId="97" fillId="0" borderId="14" xfId="52" applyNumberFormat="1" applyFont="1" applyFill="1" applyBorder="1" applyAlignment="1">
      <alignment horizontal="right" vertical="center" wrapText="1"/>
    </xf>
    <xf numFmtId="2" fontId="97" fillId="0" borderId="16" xfId="52" applyNumberFormat="1" applyFont="1" applyFill="1" applyBorder="1" applyAlignment="1">
      <alignment horizontal="center" vertical="center" wrapText="1"/>
    </xf>
    <xf numFmtId="0" fontId="98" fillId="0" borderId="0" xfId="132" applyFont="1" applyFill="1"/>
    <xf numFmtId="4" fontId="98" fillId="0" borderId="0" xfId="132" applyNumberFormat="1" applyFont="1" applyFill="1"/>
    <xf numFmtId="0" fontId="27" fillId="0" borderId="14" xfId="132" applyFont="1" applyFill="1" applyBorder="1" applyAlignment="1">
      <alignment horizontal="center" vertical="center" wrapText="1"/>
    </xf>
    <xf numFmtId="0" fontId="27" fillId="0" borderId="14" xfId="132" applyFont="1" applyFill="1" applyBorder="1" applyAlignment="1">
      <alignment vertical="center" wrapText="1"/>
    </xf>
    <xf numFmtId="4" fontId="27" fillId="0" borderId="14" xfId="132" applyNumberFormat="1" applyFont="1" applyFill="1" applyBorder="1" applyAlignment="1">
      <alignment horizontal="right"/>
    </xf>
    <xf numFmtId="2" fontId="27" fillId="0" borderId="16" xfId="52" applyNumberFormat="1" applyFont="1" applyFill="1" applyBorder="1" applyAlignment="1">
      <alignment horizontal="center" vertical="center" wrapText="1"/>
    </xf>
    <xf numFmtId="4" fontId="95" fillId="0" borderId="0" xfId="132" applyNumberFormat="1" applyFont="1" applyFill="1"/>
    <xf numFmtId="4" fontId="27" fillId="0" borderId="14" xfId="52" applyNumberFormat="1" applyFont="1" applyFill="1" applyBorder="1" applyAlignment="1">
      <alignment horizontal="right" vertical="center" wrapText="1"/>
    </xf>
    <xf numFmtId="177" fontId="27" fillId="0" borderId="14" xfId="132" applyNumberFormat="1" applyFont="1" applyFill="1" applyBorder="1" applyAlignment="1">
      <alignment horizontal="center" vertical="center" wrapText="1"/>
    </xf>
    <xf numFmtId="4" fontId="27" fillId="0" borderId="14" xfId="156" applyNumberFormat="1" applyFont="1" applyFill="1" applyBorder="1" applyAlignment="1">
      <alignment horizontal="right" vertical="center" wrapText="1"/>
    </xf>
    <xf numFmtId="0" fontId="27" fillId="0" borderId="0" xfId="120" applyFont="1" applyFill="1" applyAlignment="1">
      <alignment vertical="center"/>
    </xf>
    <xf numFmtId="0" fontId="80" fillId="0" borderId="0" xfId="120" applyFont="1" applyFill="1" applyAlignment="1">
      <alignment horizontal="center" vertical="center"/>
    </xf>
    <xf numFmtId="0" fontId="3" fillId="0" borderId="0" xfId="132" applyFont="1" applyFill="1" applyAlignment="1">
      <alignment horizontal="justify"/>
    </xf>
    <xf numFmtId="172" fontId="95" fillId="0" borderId="0" xfId="52" applyNumberFormat="1" applyFont="1" applyFill="1"/>
    <xf numFmtId="4" fontId="27" fillId="0" borderId="0" xfId="120" applyNumberFormat="1" applyFont="1" applyFill="1" applyAlignment="1">
      <alignment vertical="center"/>
    </xf>
    <xf numFmtId="0" fontId="80" fillId="0" borderId="14" xfId="132" applyNumberFormat="1" applyFont="1" applyFill="1" applyBorder="1" applyAlignment="1">
      <alignment horizontal="center" vertical="center" wrapText="1"/>
    </xf>
    <xf numFmtId="4" fontId="80" fillId="0" borderId="0" xfId="120" applyNumberFormat="1" applyFont="1" applyFill="1" applyAlignment="1">
      <alignment horizontal="center" vertical="center"/>
    </xf>
    <xf numFmtId="0" fontId="27" fillId="0" borderId="20" xfId="132" applyFont="1" applyFill="1" applyBorder="1" applyAlignment="1">
      <alignment horizontal="center" vertical="center"/>
    </xf>
    <xf numFmtId="0" fontId="27" fillId="0" borderId="20" xfId="132" applyNumberFormat="1" applyFont="1" applyFill="1" applyBorder="1" applyAlignment="1">
      <alignment vertical="center"/>
    </xf>
    <xf numFmtId="0" fontId="27" fillId="0" borderId="20" xfId="132" applyNumberFormat="1" applyFont="1" applyFill="1" applyBorder="1" applyAlignment="1">
      <alignment horizontal="center" vertical="center"/>
    </xf>
    <xf numFmtId="170" fontId="27" fillId="0" borderId="20" xfId="132" applyNumberFormat="1" applyFont="1" applyFill="1" applyBorder="1" applyAlignment="1">
      <alignment horizontal="center" vertical="center"/>
    </xf>
    <xf numFmtId="0" fontId="27" fillId="0" borderId="21" xfId="132" applyFont="1" applyFill="1" applyBorder="1" applyAlignment="1">
      <alignment horizontal="center" vertical="center"/>
    </xf>
    <xf numFmtId="0" fontId="27" fillId="0" borderId="21" xfId="132" applyNumberFormat="1" applyFont="1" applyFill="1" applyBorder="1" applyAlignment="1">
      <alignment vertical="center"/>
    </xf>
    <xf numFmtId="43" fontId="27" fillId="0" borderId="21" xfId="132" applyNumberFormat="1" applyFont="1" applyFill="1" applyBorder="1" applyAlignment="1">
      <alignment horizontal="center" vertical="center"/>
    </xf>
    <xf numFmtId="172" fontId="27" fillId="0" borderId="21" xfId="132" applyNumberFormat="1" applyFont="1" applyFill="1" applyBorder="1" applyAlignment="1">
      <alignment horizontal="center" vertical="center"/>
    </xf>
    <xf numFmtId="170" fontId="27" fillId="0" borderId="21" xfId="66" applyNumberFormat="1" applyFont="1" applyFill="1" applyBorder="1" applyAlignment="1">
      <alignment horizontal="center" vertical="center"/>
    </xf>
    <xf numFmtId="0" fontId="27" fillId="0" borderId="22" xfId="132" applyFont="1" applyFill="1" applyBorder="1" applyAlignment="1">
      <alignment horizontal="center" vertical="center"/>
    </xf>
    <xf numFmtId="0" fontId="27" fillId="0" borderId="22" xfId="132" applyNumberFormat="1" applyFont="1" applyFill="1" applyBorder="1" applyAlignment="1">
      <alignment vertical="center"/>
    </xf>
    <xf numFmtId="4" fontId="27" fillId="0" borderId="22" xfId="132" applyNumberFormat="1" applyFont="1" applyFill="1" applyBorder="1" applyAlignment="1">
      <alignment horizontal="center" vertical="center"/>
    </xf>
    <xf numFmtId="43" fontId="27" fillId="0" borderId="22" xfId="66" applyNumberFormat="1" applyFont="1" applyFill="1" applyBorder="1" applyAlignment="1">
      <alignment horizontal="center" vertical="center"/>
    </xf>
    <xf numFmtId="0" fontId="80" fillId="0" borderId="0" xfId="150" applyFont="1" applyAlignment="1">
      <alignment horizontal="center"/>
    </xf>
    <xf numFmtId="0" fontId="27" fillId="0" borderId="0" xfId="150" applyFont="1"/>
    <xf numFmtId="0" fontId="35" fillId="0" borderId="0" xfId="150"/>
    <xf numFmtId="0" fontId="101" fillId="0" borderId="0" xfId="150" applyFont="1" applyAlignment="1">
      <alignment horizontal="center"/>
    </xf>
    <xf numFmtId="3" fontId="82" fillId="0" borderId="0" xfId="150" applyNumberFormat="1" applyFont="1" applyAlignment="1">
      <alignment horizontal="center"/>
    </xf>
    <xf numFmtId="0" fontId="82" fillId="0" borderId="0" xfId="150" applyFont="1" applyAlignment="1">
      <alignment horizontal="center"/>
    </xf>
    <xf numFmtId="0" fontId="80" fillId="0" borderId="14" xfId="150" applyFont="1" applyBorder="1" applyAlignment="1">
      <alignment horizontal="center" vertical="center"/>
    </xf>
    <xf numFmtId="0" fontId="80" fillId="0" borderId="14" xfId="150" applyFont="1" applyBorder="1" applyAlignment="1">
      <alignment horizontal="center" vertical="center" wrapText="1"/>
    </xf>
    <xf numFmtId="0" fontId="85" fillId="0" borderId="0" xfId="160" applyFont="1" applyAlignment="1"/>
    <xf numFmtId="0" fontId="100" fillId="0" borderId="0" xfId="160" applyFont="1" applyAlignment="1"/>
    <xf numFmtId="0" fontId="100" fillId="0" borderId="0" xfId="160" applyFont="1" applyAlignment="1">
      <alignment vertical="top" wrapText="1"/>
    </xf>
    <xf numFmtId="0" fontId="105" fillId="0" borderId="0" xfId="160" applyFont="1" applyAlignment="1">
      <alignment horizontal="justify"/>
    </xf>
    <xf numFmtId="0" fontId="33" fillId="0" borderId="0" xfId="160" applyFont="1" applyAlignment="1"/>
    <xf numFmtId="0" fontId="40" fillId="0" borderId="0" xfId="160" applyFont="1" applyAlignment="1"/>
    <xf numFmtId="4" fontId="40" fillId="0" borderId="0" xfId="160" applyNumberFormat="1" applyFont="1" applyAlignment="1"/>
    <xf numFmtId="0" fontId="106" fillId="0" borderId="0" xfId="160" applyFont="1" applyAlignment="1"/>
    <xf numFmtId="0" fontId="48" fillId="0" borderId="14" xfId="160" applyFont="1" applyBorder="1" applyAlignment="1">
      <alignment horizontal="center" vertical="center" wrapText="1"/>
    </xf>
    <xf numFmtId="0" fontId="38" fillId="0" borderId="0" xfId="160" applyFont="1" applyAlignment="1"/>
    <xf numFmtId="0" fontId="99" fillId="0" borderId="0" xfId="160" applyFont="1" applyAlignment="1"/>
    <xf numFmtId="0" fontId="86" fillId="0" borderId="0" xfId="160" applyFont="1" applyAlignment="1"/>
    <xf numFmtId="0" fontId="10" fillId="0" borderId="0" xfId="160" applyFont="1" applyAlignment="1"/>
    <xf numFmtId="0" fontId="108" fillId="0" borderId="0" xfId="160" applyFont="1" applyAlignment="1"/>
    <xf numFmtId="0" fontId="38" fillId="0" borderId="0" xfId="162" applyFont="1" applyAlignment="1">
      <alignment horizontal="center" vertical="center" wrapText="1"/>
    </xf>
    <xf numFmtId="0" fontId="38" fillId="0" borderId="0" xfId="162" applyFont="1" applyAlignment="1">
      <alignment horizontal="center" vertical="center"/>
    </xf>
    <xf numFmtId="0" fontId="14" fillId="0" borderId="0" xfId="162" applyAlignment="1">
      <alignment vertical="top" wrapText="1"/>
    </xf>
    <xf numFmtId="0" fontId="14" fillId="0" borderId="0" xfId="162" applyAlignment="1">
      <alignment horizontal="center"/>
    </xf>
    <xf numFmtId="43" fontId="1" fillId="0" borderId="0" xfId="69" applyFont="1"/>
    <xf numFmtId="0" fontId="45" fillId="0" borderId="0" xfId="162" applyFont="1" applyAlignment="1">
      <alignment vertical="center" wrapText="1"/>
    </xf>
    <xf numFmtId="3" fontId="45" fillId="0" borderId="0" xfId="162" applyNumberFormat="1" applyFont="1" applyAlignment="1">
      <alignment horizontal="right" vertical="center" wrapText="1"/>
    </xf>
    <xf numFmtId="0" fontId="45" fillId="0" borderId="0" xfId="162" applyFont="1" applyAlignment="1">
      <alignment horizontal="right" vertical="center" wrapText="1"/>
    </xf>
    <xf numFmtId="0" fontId="48" fillId="0" borderId="18" xfId="162" applyFont="1" applyBorder="1" applyAlignment="1">
      <alignment horizontal="center" vertical="center" wrapText="1"/>
    </xf>
    <xf numFmtId="0" fontId="48" fillId="0" borderId="23" xfId="162" applyFont="1" applyBorder="1" applyAlignment="1">
      <alignment horizontal="left" vertical="center" wrapText="1"/>
    </xf>
    <xf numFmtId="0" fontId="48" fillId="0" borderId="14" xfId="162" applyFont="1" applyBorder="1" applyAlignment="1">
      <alignment wrapText="1"/>
    </xf>
    <xf numFmtId="0" fontId="27" fillId="0" borderId="0" xfId="143" applyFont="1"/>
    <xf numFmtId="0" fontId="36" fillId="0" borderId="14" xfId="162" applyFont="1" applyBorder="1" applyAlignment="1">
      <alignment horizontal="center" vertical="center" wrapText="1"/>
    </xf>
    <xf numFmtId="0" fontId="48" fillId="0" borderId="14" xfId="162" applyFont="1" applyBorder="1" applyAlignment="1">
      <alignment vertical="center" wrapText="1"/>
    </xf>
    <xf numFmtId="0" fontId="48" fillId="0" borderId="24" xfId="162" applyFont="1" applyBorder="1" applyAlignment="1">
      <alignment vertical="center" wrapText="1"/>
    </xf>
    <xf numFmtId="0" fontId="41" fillId="0" borderId="14" xfId="162" applyFont="1" applyBorder="1" applyAlignment="1">
      <alignment horizontal="center" vertical="center" wrapText="1"/>
    </xf>
    <xf numFmtId="0" fontId="41" fillId="0" borderId="14" xfId="162" applyFont="1" applyBorder="1" applyAlignment="1">
      <alignment horizontal="left" vertical="center" wrapText="1"/>
    </xf>
    <xf numFmtId="0" fontId="41" fillId="0" borderId="25" xfId="162" applyFont="1" applyBorder="1" applyAlignment="1">
      <alignment horizontal="center" vertical="center" wrapText="1"/>
    </xf>
    <xf numFmtId="0" fontId="41" fillId="0" borderId="26" xfId="162" applyFont="1" applyBorder="1" applyAlignment="1">
      <alignment vertical="center" wrapText="1"/>
    </xf>
    <xf numFmtId="0" fontId="41" fillId="0" borderId="14" xfId="162" applyFont="1" applyBorder="1" applyAlignment="1">
      <alignment horizontal="center"/>
    </xf>
    <xf numFmtId="0" fontId="41" fillId="0" borderId="14" xfId="162" applyFont="1" applyBorder="1" applyAlignment="1">
      <alignment horizontal="left"/>
    </xf>
    <xf numFmtId="0" fontId="41" fillId="0" borderId="0" xfId="162" applyFont="1" applyBorder="1" applyAlignment="1">
      <alignment horizontal="center" wrapText="1"/>
    </xf>
    <xf numFmtId="3" fontId="92" fillId="0" borderId="0" xfId="69" applyNumberFormat="1" applyFont="1" applyBorder="1" applyAlignment="1">
      <alignment horizontal="right" wrapText="1" indent="1"/>
    </xf>
    <xf numFmtId="0" fontId="48" fillId="0" borderId="0" xfId="162" applyFont="1" applyBorder="1" applyAlignment="1">
      <alignment wrapText="1"/>
    </xf>
    <xf numFmtId="0" fontId="5" fillId="0" borderId="0" xfId="116" applyFont="1" applyFill="1" applyAlignment="1">
      <alignment horizontal="center" vertical="center" wrapText="1"/>
    </xf>
    <xf numFmtId="0" fontId="79" fillId="0" borderId="0" xfId="116" applyFont="1" applyFill="1" applyBorder="1" applyAlignment="1">
      <alignment vertical="center"/>
    </xf>
    <xf numFmtId="0" fontId="6" fillId="0" borderId="0" xfId="116" applyFont="1" applyFill="1" applyAlignment="1">
      <alignment vertical="center" wrapText="1"/>
    </xf>
    <xf numFmtId="0" fontId="6" fillId="0" borderId="0" xfId="116" applyFont="1" applyFill="1" applyAlignment="1">
      <alignment vertical="center"/>
    </xf>
    <xf numFmtId="170" fontId="6" fillId="0" borderId="0" xfId="66" applyNumberFormat="1" applyFont="1" applyFill="1" applyAlignment="1">
      <alignment vertical="center"/>
    </xf>
    <xf numFmtId="3" fontId="43" fillId="0" borderId="0" xfId="116" applyNumberFormat="1" applyFont="1" applyFill="1" applyAlignment="1">
      <alignment horizontal="right" vertical="center" wrapText="1"/>
    </xf>
    <xf numFmtId="0" fontId="43" fillId="0" borderId="0" xfId="116" applyFont="1" applyFill="1" applyAlignment="1">
      <alignment horizontal="right" vertical="center" wrapText="1"/>
    </xf>
    <xf numFmtId="0" fontId="5" fillId="0" borderId="0" xfId="116" applyFont="1" applyFill="1" applyAlignment="1">
      <alignment horizontal="justify" vertical="center"/>
    </xf>
    <xf numFmtId="0" fontId="5" fillId="0" borderId="0" xfId="164" applyFont="1" applyFill="1" applyAlignment="1">
      <alignment vertical="center"/>
    </xf>
    <xf numFmtId="0" fontId="6" fillId="0" borderId="0" xfId="164" applyFont="1" applyFill="1" applyBorder="1" applyAlignment="1">
      <alignment vertical="center"/>
    </xf>
    <xf numFmtId="0" fontId="5" fillId="0" borderId="14" xfId="116" applyFont="1" applyFill="1" applyBorder="1" applyAlignment="1">
      <alignment horizontal="center" vertical="center" wrapText="1"/>
    </xf>
    <xf numFmtId="4" fontId="5" fillId="0" borderId="14" xfId="66" applyNumberFormat="1" applyFont="1" applyFill="1" applyBorder="1" applyAlignment="1">
      <alignment horizontal="center" vertical="center" wrapText="1"/>
    </xf>
    <xf numFmtId="0" fontId="79" fillId="0" borderId="0" xfId="116" applyFont="1" applyFill="1" applyAlignment="1">
      <alignment vertical="center"/>
    </xf>
    <xf numFmtId="4" fontId="79" fillId="0" borderId="0" xfId="116" applyNumberFormat="1" applyFont="1" applyFill="1" applyAlignment="1">
      <alignment vertical="center"/>
    </xf>
    <xf numFmtId="0" fontId="6" fillId="0" borderId="0" xfId="116" applyFont="1" applyFill="1" applyBorder="1" applyAlignment="1">
      <alignment horizontal="center" vertical="center"/>
    </xf>
    <xf numFmtId="0" fontId="6" fillId="0" borderId="0" xfId="116" applyFont="1" applyFill="1" applyBorder="1" applyAlignment="1">
      <alignment vertical="center" wrapText="1"/>
    </xf>
    <xf numFmtId="0" fontId="6" fillId="0" borderId="0" xfId="116" applyFont="1" applyFill="1" applyBorder="1" applyAlignment="1">
      <alignment horizontal="left" vertical="center"/>
    </xf>
    <xf numFmtId="43" fontId="6" fillId="0" borderId="0" xfId="65" applyFont="1" applyFill="1" applyBorder="1" applyAlignment="1">
      <alignment vertical="center"/>
    </xf>
    <xf numFmtId="0" fontId="79" fillId="0" borderId="0" xfId="116" applyFont="1" applyFill="1" applyAlignment="1">
      <alignment horizontal="right" vertical="center"/>
    </xf>
    <xf numFmtId="43" fontId="79" fillId="0" borderId="0" xfId="116" applyNumberFormat="1" applyFont="1" applyFill="1" applyBorder="1" applyAlignment="1">
      <alignment vertical="center"/>
    </xf>
    <xf numFmtId="0" fontId="110" fillId="0" borderId="0" xfId="116" applyFont="1">
      <alignment vertical="top"/>
    </xf>
    <xf numFmtId="0" fontId="5" fillId="0" borderId="14" xfId="116" applyFont="1" applyBorder="1" applyAlignment="1">
      <alignment horizontal="center" vertical="center"/>
    </xf>
    <xf numFmtId="0" fontId="111" fillId="0" borderId="0" xfId="116" applyFont="1">
      <alignment vertical="top"/>
    </xf>
    <xf numFmtId="0" fontId="38" fillId="0" borderId="0" xfId="116" applyFont="1" applyBorder="1" applyAlignment="1">
      <alignment horizontal="center" vertical="top" wrapText="1"/>
    </xf>
    <xf numFmtId="0" fontId="84" fillId="0" borderId="0" xfId="116" applyFont="1">
      <alignment vertical="top"/>
    </xf>
    <xf numFmtId="0" fontId="80" fillId="0" borderId="0" xfId="116" applyFont="1" applyAlignment="1">
      <alignment horizontal="center" vertical="center" wrapText="1"/>
    </xf>
    <xf numFmtId="0" fontId="84" fillId="0" borderId="0" xfId="116" applyFont="1" applyAlignment="1">
      <alignment vertical="center"/>
    </xf>
    <xf numFmtId="0" fontId="80" fillId="0" borderId="0" xfId="116" applyFont="1" applyAlignment="1">
      <alignment vertical="center" wrapText="1"/>
    </xf>
    <xf numFmtId="0" fontId="27" fillId="0" borderId="0" xfId="116" applyFont="1" applyAlignment="1">
      <alignment vertical="center"/>
    </xf>
    <xf numFmtId="0" fontId="82" fillId="0" borderId="0" xfId="116" applyFont="1" applyAlignment="1">
      <alignment horizontal="right" vertical="center" wrapText="1"/>
    </xf>
    <xf numFmtId="0" fontId="80" fillId="0" borderId="14" xfId="116" applyFont="1" applyBorder="1" applyAlignment="1">
      <alignment horizontal="center" vertical="center" wrapText="1"/>
    </xf>
    <xf numFmtId="0" fontId="80" fillId="0" borderId="0" xfId="116" applyFont="1" applyBorder="1" applyAlignment="1">
      <alignment horizontal="center" vertical="center" wrapText="1"/>
    </xf>
    <xf numFmtId="0" fontId="80" fillId="0" borderId="14" xfId="116" applyFont="1" applyBorder="1" applyAlignment="1">
      <alignment horizontal="center" vertical="center"/>
    </xf>
    <xf numFmtId="0" fontId="84" fillId="0" borderId="0" xfId="116" applyFont="1" applyAlignment="1">
      <alignment horizontal="center" vertical="center"/>
    </xf>
    <xf numFmtId="0" fontId="27" fillId="0" borderId="14" xfId="116" applyFont="1" applyBorder="1" applyAlignment="1">
      <alignment horizontal="center" vertical="center"/>
    </xf>
    <xf numFmtId="0" fontId="27" fillId="0" borderId="14" xfId="116" applyFont="1" applyBorder="1" applyAlignment="1">
      <alignment vertical="center" wrapText="1"/>
    </xf>
    <xf numFmtId="170" fontId="27" fillId="0" borderId="14" xfId="65" applyNumberFormat="1" applyFont="1" applyFill="1" applyBorder="1" applyAlignment="1">
      <alignment horizontal="center" vertical="center"/>
    </xf>
    <xf numFmtId="170" fontId="27" fillId="0" borderId="14" xfId="66" applyNumberFormat="1" applyFont="1" applyFill="1" applyBorder="1" applyAlignment="1">
      <alignment horizontal="center" vertical="center"/>
    </xf>
    <xf numFmtId="4" fontId="27" fillId="0" borderId="14" xfId="66" applyNumberFormat="1" applyFont="1" applyFill="1" applyBorder="1" applyAlignment="1">
      <alignment horizontal="center" vertical="center" wrapText="1"/>
    </xf>
    <xf numFmtId="170" fontId="27" fillId="0" borderId="14" xfId="65" applyNumberFormat="1" applyFont="1" applyBorder="1" applyAlignment="1">
      <alignment horizontal="center" vertical="center"/>
    </xf>
    <xf numFmtId="170" fontId="27" fillId="0" borderId="14" xfId="66" applyNumberFormat="1" applyFont="1" applyBorder="1" applyAlignment="1">
      <alignment horizontal="right" vertical="center"/>
    </xf>
    <xf numFmtId="0" fontId="27" fillId="0" borderId="0" xfId="116" applyFont="1" applyBorder="1" applyAlignment="1">
      <alignment horizontal="center" vertical="center"/>
    </xf>
    <xf numFmtId="0" fontId="27" fillId="0" borderId="0" xfId="116" applyFont="1" applyBorder="1" applyAlignment="1">
      <alignment vertical="center" wrapText="1"/>
    </xf>
    <xf numFmtId="170" fontId="27" fillId="0" borderId="0" xfId="65" applyNumberFormat="1" applyFont="1" applyBorder="1" applyAlignment="1">
      <alignment horizontal="center" vertical="center"/>
    </xf>
    <xf numFmtId="43" fontId="27" fillId="0" borderId="0" xfId="66" applyFont="1" applyBorder="1" applyAlignment="1">
      <alignment horizontal="right" vertical="center"/>
    </xf>
    <xf numFmtId="0" fontId="27" fillId="0" borderId="0" xfId="116" applyFont="1" applyBorder="1" applyAlignment="1">
      <alignment horizontal="left" vertical="center"/>
    </xf>
    <xf numFmtId="43" fontId="84" fillId="0" borderId="0" xfId="65" applyFont="1" applyAlignment="1">
      <alignment vertical="center"/>
    </xf>
    <xf numFmtId="0" fontId="112" fillId="0" borderId="0" xfId="116" applyFont="1" applyAlignment="1"/>
    <xf numFmtId="0" fontId="87" fillId="0" borderId="0" xfId="116" applyFont="1" applyAlignment="1">
      <alignment horizontal="justify"/>
    </xf>
    <xf numFmtId="0" fontId="14" fillId="0" borderId="0" xfId="116" applyAlignment="1"/>
    <xf numFmtId="0" fontId="14" fillId="0" borderId="0" xfId="116" applyAlignment="1">
      <alignment vertical="top" wrapText="1"/>
    </xf>
    <xf numFmtId="0" fontId="14" fillId="0" borderId="0" xfId="116" applyAlignment="1">
      <alignment horizontal="center"/>
    </xf>
    <xf numFmtId="3" fontId="45" fillId="0" borderId="0" xfId="116" applyNumberFormat="1" applyFont="1" applyAlignment="1">
      <alignment horizontal="right" vertical="top" wrapText="1"/>
    </xf>
    <xf numFmtId="0" fontId="45" fillId="0" borderId="0" xfId="116" applyFont="1" applyAlignment="1">
      <alignment horizontal="right" vertical="top" wrapText="1"/>
    </xf>
    <xf numFmtId="0" fontId="38" fillId="0" borderId="0" xfId="116" applyFont="1" applyAlignment="1">
      <alignment horizontal="center" wrapText="1"/>
    </xf>
    <xf numFmtId="0" fontId="38" fillId="0" borderId="18" xfId="116" applyFont="1" applyFill="1" applyBorder="1" applyAlignment="1">
      <alignment horizontal="center" vertical="center" wrapText="1"/>
    </xf>
    <xf numFmtId="0" fontId="38" fillId="0" borderId="27" xfId="116" applyFont="1" applyFill="1" applyBorder="1" applyAlignment="1">
      <alignment horizontal="center" vertical="center" wrapText="1"/>
    </xf>
    <xf numFmtId="0" fontId="112" fillId="0" borderId="0" xfId="116" applyFont="1" applyAlignment="1">
      <alignment horizontal="center" vertical="center"/>
    </xf>
    <xf numFmtId="0" fontId="38" fillId="0" borderId="14" xfId="116" applyFont="1" applyFill="1" applyBorder="1" applyAlignment="1">
      <alignment horizontal="center" vertical="center" wrapText="1"/>
    </xf>
    <xf numFmtId="0" fontId="38" fillId="0" borderId="14" xfId="116" applyFont="1" applyFill="1" applyBorder="1" applyAlignment="1">
      <alignment horizontal="left" vertical="center" wrapText="1"/>
    </xf>
    <xf numFmtId="0" fontId="113" fillId="0" borderId="14" xfId="116" applyFont="1" applyFill="1" applyBorder="1" applyAlignment="1">
      <alignment horizontal="center" vertical="center" wrapText="1"/>
    </xf>
    <xf numFmtId="0" fontId="40" fillId="0" borderId="14" xfId="116" applyFont="1" applyFill="1" applyBorder="1" applyAlignment="1">
      <alignment horizontal="center" vertical="center" wrapText="1"/>
    </xf>
    <xf numFmtId="0" fontId="6" fillId="0" borderId="14" xfId="116" applyFont="1" applyFill="1" applyBorder="1" applyAlignment="1">
      <alignment horizontal="left" vertical="center" wrapText="1"/>
    </xf>
    <xf numFmtId="0" fontId="6" fillId="0" borderId="14" xfId="116" applyFont="1" applyFill="1" applyBorder="1" applyAlignment="1">
      <alignment horizontal="center" vertical="center" wrapText="1"/>
    </xf>
    <xf numFmtId="0" fontId="40" fillId="0" borderId="14" xfId="116" applyFont="1" applyFill="1" applyBorder="1" applyAlignment="1">
      <alignment horizontal="justify" vertical="top" wrapText="1"/>
    </xf>
    <xf numFmtId="0" fontId="5" fillId="0" borderId="14" xfId="116" applyFont="1" applyFill="1" applyBorder="1" applyAlignment="1">
      <alignment horizontal="left" vertical="center" wrapText="1"/>
    </xf>
    <xf numFmtId="3" fontId="38" fillId="0" borderId="14" xfId="116" applyNumberFormat="1" applyFont="1" applyFill="1" applyBorder="1" applyAlignment="1">
      <alignment horizontal="center" vertical="center" wrapText="1"/>
    </xf>
    <xf numFmtId="3" fontId="40" fillId="0" borderId="14" xfId="116" applyNumberFormat="1" applyFont="1" applyFill="1" applyBorder="1" applyAlignment="1">
      <alignment horizontal="center" vertical="center" wrapText="1"/>
    </xf>
    <xf numFmtId="0" fontId="108" fillId="0" borderId="0" xfId="116" applyFont="1" applyAlignment="1">
      <alignment horizontal="center" vertical="center"/>
    </xf>
    <xf numFmtId="0" fontId="38" fillId="0" borderId="28" xfId="116" applyFont="1" applyBorder="1" applyAlignment="1">
      <alignment horizontal="left" vertical="top" wrapText="1"/>
    </xf>
    <xf numFmtId="0" fontId="112" fillId="0" borderId="0" xfId="116" applyFont="1" applyAlignment="1">
      <alignment horizontal="center"/>
    </xf>
    <xf numFmtId="175" fontId="112" fillId="0" borderId="0" xfId="116" applyNumberFormat="1" applyFont="1" applyAlignment="1"/>
    <xf numFmtId="175" fontId="112" fillId="0" borderId="0" xfId="116" applyNumberFormat="1" applyFont="1" applyFill="1" applyAlignment="1"/>
    <xf numFmtId="0" fontId="110" fillId="0" borderId="0" xfId="116" applyFont="1" applyFill="1">
      <alignment vertical="top"/>
    </xf>
    <xf numFmtId="0" fontId="6" fillId="0" borderId="0" xfId="116" applyFont="1" applyAlignment="1">
      <alignment horizontal="center" vertical="center" wrapText="1"/>
    </xf>
    <xf numFmtId="0" fontId="6" fillId="0" borderId="14" xfId="116" applyFont="1" applyBorder="1" applyAlignment="1">
      <alignment horizontal="center" vertical="center" wrapText="1"/>
    </xf>
    <xf numFmtId="0" fontId="6" fillId="0" borderId="14" xfId="116" applyFont="1" applyBorder="1" applyAlignment="1">
      <alignment horizontal="left" vertical="center" wrapText="1"/>
    </xf>
    <xf numFmtId="3" fontId="6" fillId="0" borderId="14" xfId="116" applyNumberFormat="1" applyFont="1" applyBorder="1" applyAlignment="1">
      <alignment horizontal="center" vertical="center" wrapText="1"/>
    </xf>
    <xf numFmtId="3" fontId="5" fillId="0" borderId="14" xfId="116" applyNumberFormat="1" applyFont="1" applyBorder="1" applyAlignment="1">
      <alignment horizontal="center" vertical="center" wrapText="1"/>
    </xf>
    <xf numFmtId="0" fontId="6" fillId="0" borderId="0" xfId="116" applyFont="1" applyBorder="1" applyAlignment="1">
      <alignment horizontal="center" vertical="center" wrapText="1"/>
    </xf>
    <xf numFmtId="3" fontId="6" fillId="0" borderId="0" xfId="65" applyNumberFormat="1" applyFont="1" applyBorder="1" applyAlignment="1">
      <alignment horizontal="center" vertical="center" wrapText="1"/>
    </xf>
    <xf numFmtId="0" fontId="115" fillId="0" borderId="0" xfId="116" applyFont="1" applyFill="1">
      <alignment vertical="top"/>
    </xf>
    <xf numFmtId="0" fontId="115" fillId="0" borderId="0" xfId="116" applyFont="1">
      <alignment vertical="top"/>
    </xf>
    <xf numFmtId="170" fontId="115" fillId="0" borderId="0" xfId="116" applyNumberFormat="1" applyFont="1">
      <alignment vertical="top"/>
    </xf>
    <xf numFmtId="1" fontId="5" fillId="0" borderId="14" xfId="116" applyNumberFormat="1" applyFont="1" applyBorder="1" applyAlignment="1">
      <alignment horizontal="center" vertical="center" wrapText="1"/>
    </xf>
    <xf numFmtId="0" fontId="5" fillId="0" borderId="14" xfId="116" applyFont="1" applyBorder="1" applyAlignment="1">
      <alignment vertical="center" wrapText="1"/>
    </xf>
    <xf numFmtId="0" fontId="5" fillId="0" borderId="14" xfId="66" applyNumberFormat="1" applyFont="1" applyBorder="1" applyAlignment="1">
      <alignment horizontal="center" vertical="center" wrapText="1"/>
    </xf>
    <xf numFmtId="2" fontId="5" fillId="0" borderId="14" xfId="66" applyNumberFormat="1" applyFont="1" applyBorder="1" applyAlignment="1">
      <alignment horizontal="center" vertical="center" wrapText="1"/>
    </xf>
    <xf numFmtId="170" fontId="5" fillId="0" borderId="14" xfId="66" applyNumberFormat="1" applyFont="1" applyBorder="1" applyAlignment="1">
      <alignment horizontal="center" vertical="center" wrapText="1"/>
    </xf>
    <xf numFmtId="0" fontId="5" fillId="0" borderId="14" xfId="116" applyFont="1" applyBorder="1" applyAlignment="1">
      <alignment horizontal="left" vertical="center" wrapText="1"/>
    </xf>
    <xf numFmtId="0" fontId="40" fillId="0" borderId="14" xfId="116" applyFont="1" applyBorder="1" applyAlignment="1">
      <alignment horizontal="center" vertical="center" wrapText="1"/>
    </xf>
    <xf numFmtId="0" fontId="40" fillId="0" borderId="14" xfId="116" applyFont="1" applyBorder="1" applyAlignment="1">
      <alignment vertical="center" wrapText="1"/>
    </xf>
    <xf numFmtId="41" fontId="40" fillId="0" borderId="14" xfId="65" applyNumberFormat="1" applyFont="1" applyBorder="1" applyAlignment="1">
      <alignment horizontal="center" vertical="center" wrapText="1"/>
    </xf>
    <xf numFmtId="170" fontId="40" fillId="0" borderId="14" xfId="65" applyNumberFormat="1" applyFont="1" applyBorder="1" applyAlignment="1">
      <alignment horizontal="center" vertical="center" wrapText="1"/>
    </xf>
    <xf numFmtId="0" fontId="5" fillId="0" borderId="0" xfId="116" applyFont="1" applyAlignment="1">
      <alignment horizontal="left" vertical="center" wrapText="1"/>
    </xf>
    <xf numFmtId="170" fontId="110" fillId="0" borderId="0" xfId="116" applyNumberFormat="1" applyFont="1" applyFill="1">
      <alignment vertical="top"/>
    </xf>
    <xf numFmtId="0" fontId="5" fillId="0" borderId="0" xfId="116" applyFont="1" applyBorder="1" applyAlignment="1">
      <alignment vertical="center"/>
    </xf>
    <xf numFmtId="0" fontId="37" fillId="0" borderId="0" xfId="116" applyFont="1" applyBorder="1" applyAlignment="1">
      <alignment horizontal="center" vertical="center" wrapText="1"/>
    </xf>
    <xf numFmtId="0" fontId="116" fillId="0" borderId="0" xfId="116" applyFont="1" applyAlignment="1">
      <alignment vertical="center" wrapText="1"/>
    </xf>
    <xf numFmtId="0" fontId="36" fillId="0" borderId="0" xfId="116" applyFont="1" applyBorder="1" applyAlignment="1">
      <alignment horizontal="center" vertical="center" wrapText="1"/>
    </xf>
    <xf numFmtId="3" fontId="81" fillId="0" borderId="0" xfId="116" applyNumberFormat="1" applyFont="1" applyBorder="1" applyAlignment="1">
      <alignment horizontal="right" vertical="center" wrapText="1"/>
    </xf>
    <xf numFmtId="0" fontId="81" fillId="0" borderId="0" xfId="116" applyFont="1" applyBorder="1" applyAlignment="1">
      <alignment horizontal="right" vertical="center" wrapText="1"/>
    </xf>
    <xf numFmtId="0" fontId="37" fillId="0" borderId="0" xfId="116" applyFont="1" applyFill="1" applyBorder="1" applyAlignment="1">
      <alignment horizontal="center" vertical="center" wrapText="1"/>
    </xf>
    <xf numFmtId="0" fontId="5" fillId="0" borderId="0" xfId="116" applyFont="1" applyFill="1" applyBorder="1" applyAlignment="1">
      <alignment horizontal="center" vertical="center" wrapText="1"/>
    </xf>
    <xf numFmtId="0" fontId="40" fillId="0" borderId="0" xfId="116" applyFont="1" applyBorder="1" applyAlignment="1">
      <alignment vertical="center" wrapText="1"/>
    </xf>
    <xf numFmtId="0" fontId="37" fillId="0" borderId="17" xfId="116" applyFont="1" applyFill="1" applyBorder="1" applyAlignment="1">
      <alignment horizontal="center" vertical="center" wrapText="1"/>
    </xf>
    <xf numFmtId="0" fontId="37" fillId="0" borderId="16" xfId="116" applyFont="1" applyFill="1" applyBorder="1" applyAlignment="1">
      <alignment horizontal="center" vertical="center" wrapText="1"/>
    </xf>
    <xf numFmtId="3" fontId="37" fillId="0" borderId="17" xfId="116" applyNumberFormat="1" applyFont="1" applyFill="1" applyBorder="1" applyAlignment="1">
      <alignment horizontal="center" vertical="center" wrapText="1"/>
    </xf>
    <xf numFmtId="0" fontId="116" fillId="0" borderId="0" xfId="116" applyFont="1" applyBorder="1" applyAlignment="1">
      <alignment horizontal="center" vertical="center" wrapText="1"/>
    </xf>
    <xf numFmtId="0" fontId="37" fillId="0" borderId="0" xfId="116" applyFont="1" applyFill="1" applyBorder="1" applyAlignment="1">
      <alignment horizontal="left" vertical="center" wrapText="1"/>
    </xf>
    <xf numFmtId="170" fontId="37" fillId="0" borderId="0" xfId="65" applyNumberFormat="1" applyFont="1" applyFill="1" applyBorder="1" applyAlignment="1">
      <alignment horizontal="right" vertical="center" wrapText="1"/>
    </xf>
    <xf numFmtId="170" fontId="37" fillId="0" borderId="0" xfId="65" applyNumberFormat="1" applyFont="1" applyFill="1" applyBorder="1" applyAlignment="1">
      <alignment horizontal="center" vertical="center" wrapText="1"/>
    </xf>
    <xf numFmtId="43" fontId="37" fillId="0" borderId="0" xfId="65" applyFont="1" applyFill="1" applyBorder="1" applyAlignment="1">
      <alignment horizontal="center" vertical="center" wrapText="1"/>
    </xf>
    <xf numFmtId="0" fontId="36" fillId="0" borderId="0" xfId="116" applyFont="1" applyFill="1" applyBorder="1" applyAlignment="1">
      <alignment vertical="center" wrapText="1"/>
    </xf>
    <xf numFmtId="43" fontId="117" fillId="0" borderId="0" xfId="116" applyNumberFormat="1" applyFont="1" applyBorder="1" applyAlignment="1">
      <alignment vertical="center" wrapText="1"/>
    </xf>
    <xf numFmtId="0" fontId="117" fillId="0" borderId="0" xfId="116" applyFont="1" applyBorder="1" applyAlignment="1">
      <alignment vertical="center" wrapText="1"/>
    </xf>
    <xf numFmtId="0" fontId="41" fillId="0" borderId="0" xfId="116" applyFont="1" applyAlignment="1">
      <alignment vertical="center" wrapText="1"/>
    </xf>
    <xf numFmtId="0" fontId="117" fillId="0" borderId="0" xfId="116" applyFont="1" applyAlignment="1">
      <alignment vertical="center" wrapText="1"/>
    </xf>
    <xf numFmtId="0" fontId="88" fillId="0" borderId="0" xfId="116" quotePrefix="1" applyFont="1" applyFill="1" applyBorder="1" applyAlignment="1">
      <alignment horizontal="left" vertical="center" wrapText="1"/>
    </xf>
    <xf numFmtId="0" fontId="88" fillId="0" borderId="0" xfId="116" applyFont="1" applyFill="1" applyBorder="1" applyAlignment="1">
      <alignment horizontal="left" vertical="center" wrapText="1"/>
    </xf>
    <xf numFmtId="0" fontId="14" fillId="0" borderId="0" xfId="116" applyFill="1" applyAlignment="1">
      <alignment horizontal="center"/>
    </xf>
    <xf numFmtId="170" fontId="1" fillId="0" borderId="0" xfId="52" applyNumberFormat="1" applyFont="1" applyFill="1"/>
    <xf numFmtId="0" fontId="14" fillId="0" borderId="0" xfId="116" applyFill="1" applyAlignment="1"/>
    <xf numFmtId="1" fontId="14" fillId="0" borderId="0" xfId="116" applyNumberFormat="1" applyFill="1" applyAlignment="1">
      <alignment vertical="center" wrapText="1"/>
    </xf>
    <xf numFmtId="0" fontId="14" fillId="0" borderId="0" xfId="116" applyFill="1" applyAlignment="1">
      <alignment vertical="top" wrapText="1"/>
    </xf>
    <xf numFmtId="176" fontId="114" fillId="0" borderId="0" xfId="116" applyNumberFormat="1" applyFont="1" applyFill="1" applyAlignment="1"/>
    <xf numFmtId="174" fontId="114" fillId="0" borderId="0" xfId="52" applyNumberFormat="1" applyFont="1" applyFill="1"/>
    <xf numFmtId="4" fontId="114" fillId="0" borderId="0" xfId="52" applyNumberFormat="1" applyFont="1" applyFill="1"/>
    <xf numFmtId="0" fontId="114" fillId="0" borderId="0" xfId="116" applyFont="1" applyFill="1" applyAlignment="1"/>
    <xf numFmtId="3" fontId="45" fillId="0" borderId="0" xfId="116" applyNumberFormat="1" applyFont="1" applyFill="1" applyAlignment="1">
      <alignment horizontal="right" vertical="top" wrapText="1"/>
    </xf>
    <xf numFmtId="0" fontId="45" fillId="0" borderId="0" xfId="116" applyFont="1" applyFill="1" applyAlignment="1">
      <alignment horizontal="right" vertical="top" wrapText="1"/>
    </xf>
    <xf numFmtId="1" fontId="14" fillId="0" borderId="0" xfId="116" applyNumberFormat="1" applyFill="1" applyAlignment="1">
      <alignment vertical="center"/>
    </xf>
    <xf numFmtId="170" fontId="118" fillId="0" borderId="29" xfId="52" applyNumberFormat="1" applyFont="1" applyFill="1" applyBorder="1"/>
    <xf numFmtId="1" fontId="92" fillId="0" borderId="27" xfId="116" applyNumberFormat="1" applyFont="1" applyFill="1" applyBorder="1" applyAlignment="1">
      <alignment horizontal="center" vertical="center" wrapText="1"/>
    </xf>
    <xf numFmtId="0" fontId="92" fillId="0" borderId="27" xfId="116" applyFont="1" applyFill="1" applyBorder="1" applyAlignment="1">
      <alignment horizontal="center" vertical="center" wrapText="1"/>
    </xf>
    <xf numFmtId="176" fontId="92" fillId="0" borderId="27" xfId="116" applyNumberFormat="1" applyFont="1" applyFill="1" applyBorder="1" applyAlignment="1">
      <alignment horizontal="center" vertical="center" wrapText="1"/>
    </xf>
    <xf numFmtId="174" fontId="92" fillId="0" borderId="27" xfId="52" applyNumberFormat="1" applyFont="1" applyFill="1" applyBorder="1" applyAlignment="1">
      <alignment horizontal="center" vertical="center" wrapText="1"/>
    </xf>
    <xf numFmtId="4" fontId="92" fillId="0" borderId="27" xfId="52" applyNumberFormat="1" applyFont="1" applyFill="1" applyBorder="1" applyAlignment="1">
      <alignment horizontal="center" vertical="center" wrapText="1"/>
    </xf>
    <xf numFmtId="170" fontId="5" fillId="0" borderId="0" xfId="52" applyNumberFormat="1" applyFont="1" applyFill="1" applyBorder="1" applyAlignment="1">
      <alignment horizontal="center" wrapText="1"/>
    </xf>
    <xf numFmtId="1" fontId="92" fillId="0" borderId="18" xfId="116" applyNumberFormat="1" applyFont="1" applyFill="1" applyBorder="1" applyAlignment="1">
      <alignment horizontal="center" vertical="center" wrapText="1"/>
    </xf>
    <xf numFmtId="0" fontId="80" fillId="0" borderId="18" xfId="116" applyFont="1" applyFill="1" applyBorder="1" applyAlignment="1">
      <alignment horizontal="left" vertical="center" wrapText="1"/>
    </xf>
    <xf numFmtId="0" fontId="92" fillId="0" borderId="18" xfId="116" applyFont="1" applyFill="1" applyBorder="1" applyAlignment="1">
      <alignment horizontal="center" vertical="center" wrapText="1"/>
    </xf>
    <xf numFmtId="176" fontId="92" fillId="0" borderId="18" xfId="116" applyNumberFormat="1" applyFont="1" applyFill="1" applyBorder="1" applyAlignment="1">
      <alignment horizontal="center" vertical="center" wrapText="1"/>
    </xf>
    <xf numFmtId="174" fontId="92" fillId="0" borderId="0" xfId="52" applyNumberFormat="1" applyFont="1" applyFill="1" applyBorder="1" applyAlignment="1">
      <alignment horizontal="center" vertical="center" wrapText="1"/>
    </xf>
    <xf numFmtId="4" fontId="92" fillId="0" borderId="18" xfId="52" applyNumberFormat="1" applyFont="1" applyFill="1" applyBorder="1" applyAlignment="1">
      <alignment horizontal="center" vertical="center" wrapText="1"/>
    </xf>
    <xf numFmtId="0" fontId="92" fillId="0" borderId="18" xfId="116" applyFont="1" applyFill="1" applyBorder="1" applyAlignment="1">
      <alignment vertical="center" wrapText="1"/>
    </xf>
    <xf numFmtId="170" fontId="40" fillId="0" borderId="0" xfId="52" applyNumberFormat="1" applyFont="1" applyFill="1" applyBorder="1"/>
    <xf numFmtId="1" fontId="80" fillId="0" borderId="30" xfId="116" applyNumberFormat="1" applyFont="1" applyFill="1" applyBorder="1" applyAlignment="1">
      <alignment horizontal="center" vertical="center"/>
    </xf>
    <xf numFmtId="0" fontId="80" fillId="0" borderId="30" xfId="116" applyFont="1" applyFill="1" applyBorder="1" applyAlignment="1">
      <alignment vertical="center"/>
    </xf>
    <xf numFmtId="0" fontId="80" fillId="0" borderId="30" xfId="116" applyFont="1" applyFill="1" applyBorder="1" applyAlignment="1">
      <alignment horizontal="center" vertical="center"/>
    </xf>
    <xf numFmtId="192" fontId="80" fillId="0" borderId="30" xfId="116" applyNumberFormat="1" applyFont="1" applyFill="1" applyBorder="1" applyAlignment="1">
      <alignment horizontal="center" vertical="center"/>
    </xf>
    <xf numFmtId="192" fontId="80" fillId="0" borderId="30" xfId="116" applyNumberFormat="1" applyFont="1" applyFill="1" applyBorder="1" applyAlignment="1">
      <alignment vertical="center"/>
    </xf>
    <xf numFmtId="49" fontId="80" fillId="0" borderId="30" xfId="116" applyNumberFormat="1" applyFont="1" applyFill="1" applyBorder="1" applyAlignment="1">
      <alignment horizontal="center" vertical="center"/>
    </xf>
    <xf numFmtId="189" fontId="107" fillId="0" borderId="24" xfId="116" applyNumberFormat="1" applyFont="1" applyBorder="1" applyAlignment="1">
      <alignment horizontal="center" vertical="center" wrapText="1"/>
    </xf>
    <xf numFmtId="3" fontId="107" fillId="0" borderId="24" xfId="116" applyNumberFormat="1" applyFont="1" applyBorder="1" applyAlignment="1">
      <alignment vertical="center" wrapText="1"/>
    </xf>
    <xf numFmtId="170" fontId="38" fillId="0" borderId="0" xfId="52" applyNumberFormat="1" applyFont="1" applyFill="1" applyBorder="1"/>
    <xf numFmtId="0" fontId="10" fillId="0" borderId="0" xfId="116" applyFont="1" applyFill="1" applyAlignment="1"/>
    <xf numFmtId="1" fontId="27" fillId="0" borderId="31" xfId="116" applyNumberFormat="1" applyFont="1" applyFill="1" applyBorder="1" applyAlignment="1">
      <alignment horizontal="center" vertical="center"/>
    </xf>
    <xf numFmtId="0" fontId="27" fillId="0" borderId="31" xfId="116" applyFont="1" applyFill="1" applyBorder="1" applyAlignment="1">
      <alignment vertical="center"/>
    </xf>
    <xf numFmtId="0" fontId="27" fillId="0" borderId="21" xfId="116" applyFont="1" applyFill="1" applyBorder="1" applyAlignment="1">
      <alignment horizontal="left" vertical="center" wrapText="1"/>
    </xf>
    <xf numFmtId="0" fontId="27" fillId="0" borderId="21" xfId="116" applyFont="1" applyFill="1" applyBorder="1" applyAlignment="1">
      <alignment horizontal="center" vertical="center" wrapText="1"/>
    </xf>
    <xf numFmtId="176" fontId="119" fillId="0" borderId="0" xfId="116" applyNumberFormat="1" applyFont="1" applyFill="1" applyAlignment="1">
      <alignment horizontal="center" vertical="center"/>
    </xf>
    <xf numFmtId="189" fontId="27" fillId="0" borderId="31" xfId="116" applyNumberFormat="1" applyFont="1" applyBorder="1" applyAlignment="1">
      <alignment horizontal="center" vertical="center" wrapText="1"/>
    </xf>
    <xf numFmtId="3" fontId="27" fillId="0" borderId="31" xfId="116" applyNumberFormat="1" applyFont="1" applyBorder="1" applyAlignment="1">
      <alignment vertical="center" wrapText="1"/>
    </xf>
    <xf numFmtId="1" fontId="80" fillId="0" borderId="32" xfId="116" applyNumberFormat="1" applyFont="1" applyFill="1" applyBorder="1" applyAlignment="1">
      <alignment horizontal="center" vertical="center"/>
    </xf>
    <xf numFmtId="0" fontId="80" fillId="0" borderId="32" xfId="116" applyFont="1" applyFill="1" applyBorder="1" applyAlignment="1">
      <alignment vertical="center"/>
    </xf>
    <xf numFmtId="0" fontId="80" fillId="0" borderId="32" xfId="116" applyFont="1" applyFill="1" applyBorder="1" applyAlignment="1">
      <alignment horizontal="left" vertical="center" wrapText="1"/>
    </xf>
    <xf numFmtId="49" fontId="80" fillId="0" borderId="32" xfId="116" applyNumberFormat="1" applyFont="1" applyFill="1" applyBorder="1" applyAlignment="1">
      <alignment horizontal="center" vertical="center"/>
    </xf>
    <xf numFmtId="189" fontId="92" fillId="0" borderId="32" xfId="52" applyNumberFormat="1" applyFont="1" applyFill="1" applyBorder="1" applyAlignment="1">
      <alignment horizontal="center" vertical="center" wrapText="1"/>
    </xf>
    <xf numFmtId="3" fontId="92" fillId="0" borderId="32" xfId="52" applyNumberFormat="1" applyFont="1" applyFill="1" applyBorder="1" applyAlignment="1">
      <alignment vertical="center" wrapText="1"/>
    </xf>
    <xf numFmtId="0" fontId="14" fillId="0" borderId="0" xfId="116" applyFill="1" applyBorder="1" applyAlignment="1"/>
    <xf numFmtId="170" fontId="40" fillId="0" borderId="0" xfId="52" applyNumberFormat="1" applyFont="1" applyBorder="1"/>
    <xf numFmtId="0" fontId="14" fillId="0" borderId="0" xfId="116" applyBorder="1" applyAlignment="1"/>
    <xf numFmtId="170" fontId="6" fillId="0" borderId="0" xfId="116" applyNumberFormat="1" applyFont="1" applyFill="1" applyAlignment="1">
      <alignment vertical="center"/>
    </xf>
    <xf numFmtId="43" fontId="6" fillId="0" borderId="0" xfId="116" applyNumberFormat="1" applyFont="1" applyFill="1" applyAlignment="1"/>
    <xf numFmtId="0" fontId="6" fillId="0" borderId="0" xfId="116" applyFont="1" applyFill="1" applyAlignment="1"/>
    <xf numFmtId="0" fontId="6" fillId="0" borderId="0" xfId="116" applyFont="1" applyFill="1" applyBorder="1" applyAlignment="1">
      <alignment horizontal="center" vertical="center" wrapText="1"/>
    </xf>
    <xf numFmtId="171" fontId="6" fillId="0" borderId="0" xfId="116" applyNumberFormat="1" applyFont="1" applyFill="1" applyAlignment="1"/>
    <xf numFmtId="174" fontId="114" fillId="0" borderId="0" xfId="52" applyNumberFormat="1" applyFont="1" applyFill="1" applyAlignment="1">
      <alignment horizontal="center" vertical="center"/>
    </xf>
    <xf numFmtId="4" fontId="114" fillId="0" borderId="0" xfId="52" applyNumberFormat="1" applyFont="1" applyFill="1" applyAlignment="1">
      <alignment horizontal="center" vertical="center"/>
    </xf>
    <xf numFmtId="3" fontId="114" fillId="0" borderId="0" xfId="116" applyNumberFormat="1" applyFont="1" applyFill="1" applyAlignment="1">
      <alignment vertical="center"/>
    </xf>
    <xf numFmtId="43" fontId="6" fillId="0" borderId="0" xfId="116" applyNumberFormat="1" applyFont="1" applyFill="1" applyAlignment="1">
      <alignment vertical="center"/>
    </xf>
    <xf numFmtId="43" fontId="114" fillId="0" borderId="0" xfId="52" applyFont="1" applyFill="1"/>
    <xf numFmtId="170" fontId="10" fillId="0" borderId="0" xfId="52" applyNumberFormat="1" applyFont="1" applyFill="1"/>
    <xf numFmtId="43" fontId="5" fillId="0" borderId="14" xfId="62" applyNumberFormat="1" applyFont="1" applyFill="1" applyBorder="1" applyAlignment="1">
      <alignment horizontal="center" vertical="center" wrapText="1"/>
    </xf>
    <xf numFmtId="43" fontId="49" fillId="0" borderId="0" xfId="62" applyNumberFormat="1" applyFont="1" applyFill="1" applyBorder="1" applyAlignment="1">
      <alignment horizontal="center" vertical="center" wrapText="1"/>
    </xf>
    <xf numFmtId="43" fontId="6" fillId="0" borderId="0" xfId="62" applyNumberFormat="1" applyFont="1" applyFill="1" applyAlignment="1">
      <alignment vertical="center"/>
    </xf>
    <xf numFmtId="43" fontId="5" fillId="0" borderId="0" xfId="62" applyNumberFormat="1" applyFont="1" applyFill="1" applyAlignment="1">
      <alignment horizontal="center" vertical="center"/>
    </xf>
    <xf numFmtId="43" fontId="43" fillId="0" borderId="0" xfId="62" applyNumberFormat="1" applyFont="1" applyFill="1" applyAlignment="1">
      <alignment horizontal="right" vertical="center"/>
    </xf>
    <xf numFmtId="3" fontId="40" fillId="0" borderId="14" xfId="66" applyNumberFormat="1" applyFont="1" applyBorder="1" applyAlignment="1">
      <alignment horizontal="right" vertical="center"/>
    </xf>
    <xf numFmtId="0" fontId="5" fillId="0" borderId="14" xfId="141" applyFont="1" applyFill="1" applyBorder="1" applyAlignment="1">
      <alignment horizontal="center" vertical="center" wrapText="1"/>
    </xf>
    <xf numFmtId="0" fontId="6" fillId="0" borderId="0" xfId="118" applyFont="1" applyFill="1" applyAlignment="1">
      <alignment horizontal="center" vertical="center"/>
    </xf>
    <xf numFmtId="0" fontId="6" fillId="0" borderId="0" xfId="118" applyFont="1" applyFill="1" applyAlignment="1">
      <alignment vertical="center"/>
    </xf>
    <xf numFmtId="0" fontId="6" fillId="0" borderId="0" xfId="118" applyFont="1" applyFill="1" applyAlignment="1">
      <alignment horizontal="left" vertical="center"/>
    </xf>
    <xf numFmtId="0" fontId="6" fillId="0" borderId="0" xfId="118" applyFont="1" applyFill="1" applyAlignment="1">
      <alignment vertical="center" wrapText="1"/>
    </xf>
    <xf numFmtId="0" fontId="5" fillId="0" borderId="0" xfId="118" applyFont="1" applyFill="1" applyAlignment="1">
      <alignment horizontal="center" vertical="center"/>
    </xf>
    <xf numFmtId="0" fontId="5" fillId="0" borderId="0" xfId="118" applyFont="1" applyFill="1" applyAlignment="1">
      <alignment vertical="center"/>
    </xf>
    <xf numFmtId="0" fontId="6" fillId="0" borderId="0" xfId="118" applyFont="1" applyFill="1" applyBorder="1" applyAlignment="1">
      <alignment vertical="center"/>
    </xf>
    <xf numFmtId="0" fontId="49" fillId="0" borderId="0" xfId="118" applyFont="1" applyFill="1" applyBorder="1" applyAlignment="1">
      <alignment horizontal="center" vertical="center" wrapText="1"/>
    </xf>
    <xf numFmtId="43" fontId="6" fillId="0" borderId="0" xfId="118" applyNumberFormat="1" applyFont="1" applyFill="1" applyBorder="1" applyAlignment="1">
      <alignment vertical="center"/>
    </xf>
    <xf numFmtId="2" fontId="5" fillId="0" borderId="0" xfId="118" applyNumberFormat="1" applyFont="1" applyFill="1" applyBorder="1" applyAlignment="1">
      <alignment vertical="center"/>
    </xf>
    <xf numFmtId="43" fontId="6" fillId="0" borderId="0" xfId="118" applyNumberFormat="1" applyFont="1" applyFill="1" applyAlignment="1">
      <alignment vertical="center"/>
    </xf>
    <xf numFmtId="43" fontId="5" fillId="0" borderId="0" xfId="118" applyNumberFormat="1" applyFont="1" applyFill="1" applyBorder="1" applyAlignment="1">
      <alignment vertical="center"/>
    </xf>
    <xf numFmtId="0" fontId="5" fillId="0" borderId="0" xfId="118" applyFont="1" applyFill="1" applyBorder="1" applyAlignment="1">
      <alignment vertical="center"/>
    </xf>
    <xf numFmtId="0" fontId="148" fillId="0" borderId="0" xfId="132" applyFont="1"/>
    <xf numFmtId="0" fontId="148" fillId="0" borderId="0" xfId="132" applyFont="1" applyAlignment="1">
      <alignment horizontal="center"/>
    </xf>
    <xf numFmtId="0" fontId="6" fillId="0" borderId="0" xfId="116" applyFont="1" applyFill="1" applyAlignment="1">
      <alignment horizontal="center" vertical="center" wrapText="1"/>
    </xf>
    <xf numFmtId="43" fontId="6" fillId="0" borderId="0" xfId="65" applyFont="1" applyFill="1" applyAlignment="1">
      <alignment vertical="center" wrapText="1"/>
    </xf>
    <xf numFmtId="0" fontId="40" fillId="0" borderId="0" xfId="116" applyFont="1" applyFill="1" applyAlignment="1">
      <alignment vertical="center" wrapText="1"/>
    </xf>
    <xf numFmtId="43" fontId="5" fillId="0" borderId="0" xfId="65" applyFont="1" applyFill="1" applyAlignment="1">
      <alignment vertical="center" wrapText="1"/>
    </xf>
    <xf numFmtId="43" fontId="6" fillId="0" borderId="0" xfId="65" applyFont="1" applyFill="1" applyAlignment="1">
      <alignment horizontal="center" vertical="center" wrapText="1"/>
    </xf>
    <xf numFmtId="0" fontId="43" fillId="0" borderId="0" xfId="116" applyFont="1" applyFill="1" applyAlignment="1">
      <alignment vertical="center" wrapText="1"/>
    </xf>
    <xf numFmtId="49" fontId="5" fillId="0" borderId="14" xfId="116" applyNumberFormat="1" applyFont="1" applyFill="1" applyBorder="1" applyAlignment="1">
      <alignment horizontal="center" vertical="center" wrapText="1"/>
    </xf>
    <xf numFmtId="0" fontId="49" fillId="0" borderId="14" xfId="116" applyFont="1" applyFill="1" applyBorder="1" applyAlignment="1">
      <alignment horizontal="center" vertical="center" wrapText="1"/>
    </xf>
    <xf numFmtId="43" fontId="5" fillId="0" borderId="14" xfId="65" applyFont="1" applyFill="1" applyBorder="1" applyAlignment="1">
      <alignment horizontal="center" vertical="center" wrapText="1"/>
    </xf>
    <xf numFmtId="0" fontId="6" fillId="0" borderId="14" xfId="116" applyFont="1" applyBorder="1" applyAlignment="1">
      <alignment horizontal="center" vertical="center"/>
    </xf>
    <xf numFmtId="0" fontId="6" fillId="0" borderId="14" xfId="116" applyFont="1" applyBorder="1" applyAlignment="1">
      <alignment vertical="center"/>
    </xf>
    <xf numFmtId="0" fontId="6" fillId="36" borderId="14" xfId="116" applyFont="1" applyFill="1" applyBorder="1" applyAlignment="1">
      <alignment horizontal="center" vertical="center"/>
    </xf>
    <xf numFmtId="3" fontId="6" fillId="0" borderId="14" xfId="116" applyNumberFormat="1" applyFont="1" applyFill="1" applyBorder="1" applyAlignment="1">
      <alignment horizontal="center" vertical="center" wrapText="1"/>
    </xf>
    <xf numFmtId="0" fontId="6" fillId="0" borderId="14" xfId="116" applyFont="1" applyFill="1" applyBorder="1" applyAlignment="1">
      <alignment vertical="center" wrapText="1"/>
    </xf>
    <xf numFmtId="3" fontId="6" fillId="0" borderId="14" xfId="65" applyNumberFormat="1" applyFont="1" applyFill="1" applyBorder="1" applyAlignment="1">
      <alignment horizontal="center" vertical="center" wrapText="1"/>
    </xf>
    <xf numFmtId="49" fontId="6" fillId="0" borderId="14" xfId="116" applyNumberFormat="1" applyFont="1" applyFill="1" applyBorder="1" applyAlignment="1">
      <alignment horizontal="center" vertical="center" wrapText="1"/>
    </xf>
    <xf numFmtId="0" fontId="3" fillId="0" borderId="0" xfId="116" applyFont="1" applyFill="1" applyBorder="1" applyAlignment="1">
      <alignment horizontal="center" vertical="center" wrapText="1"/>
    </xf>
    <xf numFmtId="0" fontId="6" fillId="0" borderId="0" xfId="116" applyNumberFormat="1" applyFont="1" applyFill="1" applyBorder="1" applyAlignment="1">
      <alignment vertical="center" wrapText="1"/>
    </xf>
    <xf numFmtId="3" fontId="6" fillId="0" borderId="0" xfId="65" applyNumberFormat="1" applyFont="1" applyFill="1" applyBorder="1" applyAlignment="1">
      <alignment horizontal="center" vertical="center" wrapText="1"/>
    </xf>
    <xf numFmtId="43" fontId="6" fillId="0" borderId="0" xfId="65" applyFont="1" applyFill="1" applyBorder="1" applyAlignment="1">
      <alignment vertical="center" wrapText="1"/>
    </xf>
    <xf numFmtId="0" fontId="40" fillId="0" borderId="0" xfId="116" applyFont="1" applyFill="1" applyAlignment="1">
      <alignment horizontal="right" vertical="center" wrapText="1"/>
    </xf>
    <xf numFmtId="43" fontId="40" fillId="0" borderId="0" xfId="65" applyFont="1" applyFill="1" applyAlignment="1">
      <alignment horizontal="right" vertical="center" wrapText="1"/>
    </xf>
    <xf numFmtId="0" fontId="80" fillId="0" borderId="0" xfId="150" applyFont="1" applyAlignment="1"/>
    <xf numFmtId="0" fontId="41" fillId="0" borderId="0" xfId="160" applyFont="1" applyAlignment="1">
      <alignment vertical="top" wrapText="1"/>
    </xf>
    <xf numFmtId="0" fontId="103" fillId="0" borderId="0" xfId="146"/>
    <xf numFmtId="0" fontId="99" fillId="0" borderId="0" xfId="161" applyAlignment="1"/>
    <xf numFmtId="3" fontId="83" fillId="0" borderId="0" xfId="161" applyNumberFormat="1" applyFont="1" applyAlignment="1"/>
    <xf numFmtId="170" fontId="5" fillId="0" borderId="16" xfId="66" applyNumberFormat="1" applyFont="1" applyBorder="1" applyAlignment="1">
      <alignment horizontal="center" vertical="center" wrapText="1"/>
    </xf>
    <xf numFmtId="170" fontId="40" fillId="0" borderId="16" xfId="65" applyNumberFormat="1" applyFont="1" applyBorder="1" applyAlignment="1">
      <alignment horizontal="center" vertical="center" wrapText="1"/>
    </xf>
    <xf numFmtId="3" fontId="43" fillId="0" borderId="0" xfId="116" applyNumberFormat="1" applyFont="1" applyAlignment="1">
      <alignment horizontal="right" vertical="center" wrapText="1"/>
    </xf>
    <xf numFmtId="0" fontId="92" fillId="0" borderId="0" xfId="160" applyFont="1" applyAlignment="1">
      <alignment horizontal="center"/>
    </xf>
    <xf numFmtId="3" fontId="94" fillId="0" borderId="0" xfId="160" applyNumberFormat="1" applyFont="1" applyAlignment="1">
      <alignment horizontal="right"/>
    </xf>
    <xf numFmtId="0" fontId="94" fillId="0" borderId="0" xfId="160" applyFont="1" applyAlignment="1">
      <alignment horizontal="right"/>
    </xf>
    <xf numFmtId="0" fontId="92" fillId="0" borderId="0" xfId="160" applyFont="1" applyAlignment="1">
      <alignment horizontal="center" vertical="center" wrapText="1"/>
    </xf>
    <xf numFmtId="0" fontId="93" fillId="0" borderId="0" xfId="160" applyFont="1" applyAlignment="1">
      <alignment horizontal="center"/>
    </xf>
    <xf numFmtId="0" fontId="5" fillId="0" borderId="0" xfId="116" applyFont="1" applyBorder="1" applyAlignment="1">
      <alignment horizontal="center" vertical="center"/>
    </xf>
    <xf numFmtId="0" fontId="146" fillId="0" borderId="0" xfId="132" applyFont="1" applyBorder="1" applyAlignment="1">
      <alignment horizontal="center"/>
    </xf>
    <xf numFmtId="0" fontId="146" fillId="0" borderId="0" xfId="132" applyFont="1" applyBorder="1"/>
    <xf numFmtId="3" fontId="146" fillId="0" borderId="0" xfId="132" applyNumberFormat="1" applyFont="1" applyBorder="1" applyAlignment="1">
      <alignment horizontal="center" vertical="center"/>
    </xf>
    <xf numFmtId="0" fontId="95" fillId="37" borderId="0" xfId="132" applyFont="1" applyFill="1"/>
    <xf numFmtId="0" fontId="80" fillId="0" borderId="14" xfId="150" applyFont="1" applyBorder="1" applyAlignment="1">
      <alignment vertical="center"/>
    </xf>
    <xf numFmtId="190" fontId="80" fillId="0" borderId="14" xfId="150" applyNumberFormat="1" applyFont="1" applyBorder="1" applyAlignment="1">
      <alignment horizontal="center" vertical="center"/>
    </xf>
    <xf numFmtId="0" fontId="27" fillId="0" borderId="14" xfId="150" applyFont="1" applyBorder="1" applyAlignment="1">
      <alignment vertical="center"/>
    </xf>
    <xf numFmtId="0" fontId="27" fillId="0" borderId="14" xfId="150" applyFont="1" applyBorder="1" applyAlignment="1">
      <alignment horizontal="center" vertical="center"/>
    </xf>
    <xf numFmtId="190" fontId="27" fillId="0" borderId="14" xfId="150" applyNumberFormat="1" applyFont="1" applyBorder="1" applyAlignment="1">
      <alignment horizontal="center" vertical="center"/>
    </xf>
    <xf numFmtId="0" fontId="41" fillId="0" borderId="14" xfId="160" applyFont="1" applyBorder="1" applyAlignment="1">
      <alignment horizontal="center" vertical="center" wrapText="1"/>
    </xf>
    <xf numFmtId="0" fontId="38" fillId="0" borderId="33" xfId="160" applyFont="1" applyFill="1" applyBorder="1" applyAlignment="1">
      <alignment horizontal="center" vertical="center" wrapText="1"/>
    </xf>
    <xf numFmtId="0" fontId="38" fillId="0" borderId="14" xfId="160" applyFont="1" applyBorder="1" applyAlignment="1">
      <alignment horizontal="center" vertical="center" wrapText="1"/>
    </xf>
    <xf numFmtId="0" fontId="41" fillId="0" borderId="14" xfId="160" applyFont="1" applyBorder="1" applyAlignment="1">
      <alignment vertical="center" wrapText="1"/>
    </xf>
    <xf numFmtId="189" fontId="41" fillId="0" borderId="14" xfId="160" applyNumberFormat="1" applyFont="1" applyBorder="1" applyAlignment="1">
      <alignment horizontal="center" vertical="center" wrapText="1"/>
    </xf>
    <xf numFmtId="0" fontId="41" fillId="0" borderId="18" xfId="162" applyFont="1" applyBorder="1" applyAlignment="1">
      <alignment horizontal="center" vertical="center" wrapText="1"/>
    </xf>
    <xf numFmtId="43" fontId="41" fillId="0" borderId="18" xfId="69" applyFont="1" applyBorder="1" applyAlignment="1">
      <alignment horizontal="center" vertical="center" wrapText="1"/>
    </xf>
    <xf numFmtId="170" fontId="41" fillId="0" borderId="18" xfId="69" applyNumberFormat="1" applyFont="1" applyBorder="1" applyAlignment="1">
      <alignment horizontal="center" vertical="center" wrapText="1"/>
    </xf>
    <xf numFmtId="0" fontId="41" fillId="0" borderId="18" xfId="162" applyFont="1" applyFill="1" applyBorder="1" applyAlignment="1">
      <alignment horizontal="center" vertical="center" wrapText="1"/>
    </xf>
    <xf numFmtId="0" fontId="41" fillId="0" borderId="27" xfId="162" applyFont="1" applyBorder="1" applyAlignment="1">
      <alignment horizontal="center" vertical="center" wrapText="1"/>
    </xf>
    <xf numFmtId="0" fontId="41" fillId="0" borderId="27" xfId="162" applyFont="1" applyBorder="1" applyAlignment="1">
      <alignment horizontal="left" vertical="center" wrapText="1"/>
    </xf>
    <xf numFmtId="3" fontId="41" fillId="0" borderId="18" xfId="69" applyNumberFormat="1" applyFont="1" applyBorder="1" applyAlignment="1">
      <alignment horizontal="center" vertical="center" wrapText="1"/>
    </xf>
    <xf numFmtId="0" fontId="41" fillId="0" borderId="18" xfId="162" applyFont="1" applyBorder="1" applyAlignment="1">
      <alignment horizontal="left" vertical="center" wrapText="1"/>
    </xf>
    <xf numFmtId="0" fontId="41" fillId="0" borderId="18" xfId="162" applyFont="1" applyBorder="1" applyAlignment="1">
      <alignment vertical="center" wrapText="1"/>
    </xf>
    <xf numFmtId="3" fontId="36" fillId="0" borderId="14" xfId="162" applyNumberFormat="1" applyFont="1" applyBorder="1" applyAlignment="1">
      <alignment horizontal="center" vertical="center"/>
    </xf>
    <xf numFmtId="0" fontId="36" fillId="0" borderId="14" xfId="162" applyFont="1" applyBorder="1" applyAlignment="1">
      <alignment horizontal="left" vertical="center" wrapText="1"/>
    </xf>
    <xf numFmtId="0" fontId="36" fillId="0" borderId="14" xfId="162" applyFont="1" applyBorder="1" applyAlignment="1">
      <alignment horizontal="center" vertical="center"/>
    </xf>
    <xf numFmtId="0" fontId="36" fillId="0" borderId="14" xfId="162" applyFont="1" applyBorder="1" applyAlignment="1"/>
    <xf numFmtId="0" fontId="36" fillId="0" borderId="24" xfId="162" applyFont="1" applyBorder="1" applyAlignment="1">
      <alignment horizontal="center" vertical="center"/>
    </xf>
    <xf numFmtId="0" fontId="36" fillId="0" borderId="34" xfId="162" applyFont="1" applyBorder="1" applyAlignment="1">
      <alignment horizontal="left" vertical="center" wrapText="1"/>
    </xf>
    <xf numFmtId="0" fontId="36" fillId="0" borderId="14" xfId="162" applyFont="1" applyBorder="1" applyAlignment="1">
      <alignment vertical="center"/>
    </xf>
    <xf numFmtId="0" fontId="36" fillId="0" borderId="14" xfId="162" applyFont="1" applyBorder="1" applyAlignment="1">
      <alignment horizontal="left"/>
    </xf>
    <xf numFmtId="1" fontId="27" fillId="36" borderId="14" xfId="116" applyNumberFormat="1" applyFont="1" applyFill="1" applyBorder="1" applyAlignment="1">
      <alignment horizontal="center" vertical="center"/>
    </xf>
    <xf numFmtId="0" fontId="27" fillId="0" borderId="14" xfId="116" applyFont="1" applyBorder="1" applyAlignment="1">
      <alignment horizontal="left" vertical="center" wrapText="1"/>
    </xf>
    <xf numFmtId="2" fontId="5" fillId="0" borderId="0" xfId="62" applyNumberFormat="1" applyFont="1" applyFill="1" applyAlignment="1">
      <alignment horizontal="center" vertical="center"/>
    </xf>
    <xf numFmtId="2" fontId="43" fillId="0" borderId="0" xfId="62" applyNumberFormat="1" applyFont="1" applyFill="1" applyAlignment="1">
      <alignment horizontal="right" vertical="center"/>
    </xf>
    <xf numFmtId="2" fontId="49" fillId="0" borderId="0" xfId="62" applyNumberFormat="1" applyFont="1" applyFill="1" applyBorder="1" applyAlignment="1">
      <alignment horizontal="center" vertical="center" wrapText="1"/>
    </xf>
    <xf numFmtId="2" fontId="5" fillId="0" borderId="14" xfId="62" applyNumberFormat="1" applyFont="1" applyFill="1" applyBorder="1" applyAlignment="1">
      <alignment horizontal="center" vertical="center" wrapText="1"/>
    </xf>
    <xf numFmtId="2" fontId="6" fillId="0" borderId="0" xfId="62" applyNumberFormat="1" applyFont="1" applyFill="1" applyAlignment="1">
      <alignment vertical="center"/>
    </xf>
    <xf numFmtId="0" fontId="6" fillId="0" borderId="14" xfId="118" applyFont="1" applyBorder="1" applyAlignment="1">
      <alignment horizontal="center" vertical="center" wrapText="1"/>
    </xf>
    <xf numFmtId="0" fontId="27" fillId="0" borderId="14" xfId="118" applyFont="1" applyFill="1" applyBorder="1" applyAlignment="1">
      <alignment vertical="center"/>
    </xf>
    <xf numFmtId="0" fontId="27" fillId="0" borderId="14" xfId="118" applyFont="1" applyFill="1" applyBorder="1" applyAlignment="1">
      <alignment horizontal="left" vertical="center" wrapText="1"/>
    </xf>
    <xf numFmtId="4" fontId="27" fillId="0" borderId="14" xfId="52" applyNumberFormat="1" applyFont="1" applyFill="1" applyBorder="1" applyAlignment="1">
      <alignment horizontal="center" vertical="center"/>
    </xf>
    <xf numFmtId="2" fontId="6" fillId="0" borderId="14" xfId="62" applyNumberFormat="1" applyFont="1" applyFill="1" applyBorder="1" applyAlignment="1">
      <alignment horizontal="center" vertical="center" wrapText="1"/>
    </xf>
    <xf numFmtId="0" fontId="27" fillId="0" borderId="14" xfId="118" applyFont="1" applyFill="1" applyBorder="1" applyAlignment="1">
      <alignment horizontal="center" vertical="center"/>
    </xf>
    <xf numFmtId="0" fontId="27" fillId="0" borderId="14" xfId="118" applyFont="1" applyFill="1" applyBorder="1" applyAlignment="1">
      <alignment horizontal="left" vertical="center"/>
    </xf>
    <xf numFmtId="0" fontId="111" fillId="0" borderId="0" xfId="116" applyFont="1" applyFill="1">
      <alignment vertical="top"/>
    </xf>
    <xf numFmtId="0" fontId="36" fillId="0" borderId="14" xfId="116" applyFont="1" applyFill="1" applyBorder="1" applyAlignment="1">
      <alignment horizontal="center" vertical="center" wrapText="1"/>
    </xf>
    <xf numFmtId="170" fontId="36" fillId="0" borderId="14" xfId="65" applyNumberFormat="1" applyFont="1" applyFill="1" applyBorder="1" applyAlignment="1">
      <alignment horizontal="center" vertical="center" wrapText="1"/>
    </xf>
    <xf numFmtId="0" fontId="116" fillId="0" borderId="0" xfId="116" applyFont="1" applyFill="1" applyBorder="1" applyAlignment="1">
      <alignment horizontal="center" vertical="center" wrapText="1"/>
    </xf>
    <xf numFmtId="0" fontId="36" fillId="0" borderId="14" xfId="116" applyFont="1" applyFill="1" applyBorder="1" applyAlignment="1">
      <alignment horizontal="left" vertical="center" wrapText="1"/>
    </xf>
    <xf numFmtId="170" fontId="91" fillId="0" borderId="0" xfId="160" applyNumberFormat="1" applyFont="1" applyBorder="1" applyAlignment="1">
      <alignment horizontal="center" vertical="center" wrapText="1"/>
    </xf>
    <xf numFmtId="0" fontId="91" fillId="0" borderId="0" xfId="160" applyFont="1" applyBorder="1" applyAlignment="1">
      <alignment horizontal="center" vertical="center" wrapText="1"/>
    </xf>
    <xf numFmtId="0" fontId="91" fillId="0" borderId="0" xfId="160" applyFont="1" applyBorder="1" applyAlignment="1">
      <alignment horizontal="left" vertical="center" wrapText="1"/>
    </xf>
    <xf numFmtId="170" fontId="91" fillId="0" borderId="0" xfId="52" applyNumberFormat="1" applyFont="1" applyBorder="1" applyAlignment="1">
      <alignment horizontal="center" vertical="center" wrapText="1"/>
    </xf>
    <xf numFmtId="0" fontId="149" fillId="0" borderId="14" xfId="0" applyFont="1" applyBorder="1" applyAlignment="1">
      <alignment horizontal="center" vertical="center" wrapText="1"/>
    </xf>
    <xf numFmtId="1" fontId="149" fillId="0" borderId="14" xfId="0" applyNumberFormat="1" applyFont="1" applyBorder="1" applyAlignment="1">
      <alignment horizontal="center" vertical="center" wrapText="1"/>
    </xf>
    <xf numFmtId="0" fontId="27" fillId="0" borderId="14" xfId="116" applyFont="1" applyBorder="1" applyAlignment="1">
      <alignment horizontal="left" vertical="center"/>
    </xf>
    <xf numFmtId="0" fontId="36" fillId="0" borderId="14" xfId="116" applyFont="1" applyFill="1" applyBorder="1" applyAlignment="1">
      <alignment vertical="center" wrapText="1"/>
    </xf>
    <xf numFmtId="170" fontId="36" fillId="0" borderId="14" xfId="65" applyNumberFormat="1" applyFont="1" applyFill="1" applyBorder="1" applyAlignment="1">
      <alignment horizontal="right" vertical="center" wrapText="1"/>
    </xf>
    <xf numFmtId="43" fontId="36" fillId="0" borderId="14" xfId="65" applyFont="1" applyFill="1" applyBorder="1" applyAlignment="1">
      <alignment horizontal="center" vertical="center" wrapText="1"/>
    </xf>
    <xf numFmtId="43" fontId="116" fillId="0" borderId="0" xfId="116" applyNumberFormat="1" applyFont="1" applyBorder="1" applyAlignment="1">
      <alignment vertical="center" wrapText="1"/>
    </xf>
    <xf numFmtId="0" fontId="116" fillId="0" borderId="0" xfId="116" applyFont="1" applyBorder="1" applyAlignment="1">
      <alignment vertical="center" wrapText="1"/>
    </xf>
    <xf numFmtId="0" fontId="6" fillId="0" borderId="14" xfId="116" applyFont="1" applyBorder="1" applyAlignment="1">
      <alignment horizontal="left" vertical="center"/>
    </xf>
    <xf numFmtId="0" fontId="14" fillId="0" borderId="0" xfId="150" applyFont="1"/>
    <xf numFmtId="0" fontId="27" fillId="0" borderId="14" xfId="150" applyFont="1" applyBorder="1" applyAlignment="1">
      <alignment vertical="center" wrapText="1"/>
    </xf>
    <xf numFmtId="176" fontId="27" fillId="0" borderId="35" xfId="52" applyNumberFormat="1" applyFont="1" applyFill="1" applyBorder="1" applyAlignment="1">
      <alignment horizontal="center" vertical="center"/>
    </xf>
    <xf numFmtId="176" fontId="27" fillId="0" borderId="21" xfId="52" applyNumberFormat="1" applyFont="1" applyFill="1" applyBorder="1" applyAlignment="1">
      <alignment horizontal="center" vertical="center" wrapText="1"/>
    </xf>
    <xf numFmtId="176" fontId="27" fillId="0" borderId="16" xfId="52" applyNumberFormat="1" applyFont="1" applyFill="1" applyBorder="1" applyAlignment="1">
      <alignment horizontal="center" vertical="center"/>
    </xf>
    <xf numFmtId="1" fontId="27" fillId="0" borderId="14" xfId="116" applyNumberFormat="1" applyFont="1" applyFill="1" applyBorder="1" applyAlignment="1">
      <alignment horizontal="center" vertical="center"/>
    </xf>
    <xf numFmtId="0" fontId="27" fillId="0" borderId="14" xfId="116" applyFont="1" applyFill="1" applyBorder="1" applyAlignment="1">
      <alignment vertical="center"/>
    </xf>
    <xf numFmtId="0" fontId="27" fillId="0" borderId="14" xfId="116" applyFont="1" applyFill="1" applyBorder="1" applyAlignment="1">
      <alignment horizontal="left" vertical="center" wrapText="1"/>
    </xf>
    <xf numFmtId="0" fontId="27" fillId="0" borderId="14" xfId="116" applyFont="1" applyFill="1" applyBorder="1" applyAlignment="1">
      <alignment horizontal="center" vertical="center" wrapText="1"/>
    </xf>
    <xf numFmtId="176" fontId="119" fillId="0" borderId="14" xfId="116" applyNumberFormat="1" applyFont="1" applyFill="1" applyBorder="1" applyAlignment="1">
      <alignment horizontal="center" vertical="center"/>
    </xf>
    <xf numFmtId="176" fontId="27" fillId="0" borderId="14" xfId="52" applyNumberFormat="1" applyFont="1" applyFill="1" applyBorder="1" applyAlignment="1">
      <alignment horizontal="center" vertical="center" wrapText="1"/>
    </xf>
    <xf numFmtId="189" fontId="27" fillId="0" borderId="14" xfId="116" applyNumberFormat="1" applyFont="1" applyBorder="1" applyAlignment="1">
      <alignment horizontal="center" vertical="center" wrapText="1"/>
    </xf>
    <xf numFmtId="3" fontId="27" fillId="0" borderId="14" xfId="116" applyNumberFormat="1" applyFont="1" applyBorder="1" applyAlignment="1">
      <alignment vertical="center" wrapText="1"/>
    </xf>
    <xf numFmtId="49" fontId="27" fillId="0" borderId="14" xfId="52" applyNumberFormat="1" applyFont="1" applyFill="1" applyBorder="1" applyAlignment="1">
      <alignment horizontal="center" vertical="center" wrapText="1"/>
    </xf>
    <xf numFmtId="176" fontId="27" fillId="0" borderId="14" xfId="116" applyNumberFormat="1" applyFont="1" applyBorder="1" applyAlignment="1">
      <alignment horizontal="center" vertical="center" wrapText="1"/>
    </xf>
    <xf numFmtId="2" fontId="27" fillId="0" borderId="14" xfId="116" applyNumberFormat="1" applyFont="1" applyBorder="1" applyAlignment="1">
      <alignment horizontal="center" vertical="center" wrapText="1"/>
    </xf>
    <xf numFmtId="0" fontId="27" fillId="36" borderId="14" xfId="116" applyFont="1" applyFill="1" applyBorder="1" applyAlignment="1">
      <alignment horizontal="center" vertical="center" wrapText="1"/>
    </xf>
    <xf numFmtId="0" fontId="112" fillId="0" borderId="14" xfId="116" applyFont="1" applyBorder="1" applyAlignment="1">
      <alignment horizontal="center" vertical="center"/>
    </xf>
    <xf numFmtId="0" fontId="14" fillId="0" borderId="0" xfId="103" applyFill="1" applyAlignment="1">
      <alignment horizontal="center" vertical="center"/>
    </xf>
    <xf numFmtId="0" fontId="14" fillId="0" borderId="0" xfId="103" applyFont="1" applyFill="1" applyAlignment="1">
      <alignment horizontal="center" vertical="center"/>
    </xf>
    <xf numFmtId="43" fontId="27" fillId="0" borderId="14" xfId="132" applyNumberFormat="1" applyFont="1" applyFill="1" applyBorder="1" applyAlignment="1">
      <alignment horizontal="center" vertical="center" wrapText="1"/>
    </xf>
    <xf numFmtId="4" fontId="80" fillId="0" borderId="14" xfId="52" applyNumberFormat="1" applyFont="1" applyFill="1" applyBorder="1" applyAlignment="1">
      <alignment horizontal="center" vertical="center" wrapText="1"/>
    </xf>
    <xf numFmtId="2" fontId="80" fillId="37" borderId="14" xfId="132" applyNumberFormat="1" applyFont="1" applyFill="1" applyBorder="1" applyAlignment="1">
      <alignment horizontal="center" vertical="center" wrapText="1"/>
    </xf>
    <xf numFmtId="0" fontId="149" fillId="0" borderId="0" xfId="0" applyFont="1" applyAlignment="1">
      <alignment horizontal="right" vertical="center"/>
    </xf>
    <xf numFmtId="0" fontId="149" fillId="0" borderId="14" xfId="0" applyFont="1" applyBorder="1" applyAlignment="1">
      <alignment horizontal="right" vertical="center"/>
    </xf>
    <xf numFmtId="0" fontId="7" fillId="0" borderId="0" xfId="151" applyFont="1" applyFill="1" applyAlignment="1" applyProtection="1">
      <alignment horizontal="center" vertical="center"/>
    </xf>
    <xf numFmtId="0" fontId="7" fillId="0" borderId="0" xfId="151" applyFont="1" applyFill="1" applyAlignment="1" applyProtection="1">
      <alignment horizontal="left" vertical="center"/>
    </xf>
    <xf numFmtId="0" fontId="6" fillId="0" borderId="0" xfId="151" applyFont="1" applyFill="1" applyAlignment="1" applyProtection="1">
      <alignment vertical="center"/>
    </xf>
    <xf numFmtId="0" fontId="7" fillId="0" borderId="0" xfId="151" applyFont="1" applyFill="1" applyAlignment="1" applyProtection="1">
      <alignment vertical="center"/>
    </xf>
    <xf numFmtId="0" fontId="6" fillId="0" borderId="0" xfId="151" applyFont="1" applyAlignment="1"/>
    <xf numFmtId="0" fontId="15" fillId="0" borderId="0" xfId="151" applyFont="1" applyAlignment="1"/>
    <xf numFmtId="0" fontId="15" fillId="0" borderId="0" xfId="151" applyFont="1"/>
    <xf numFmtId="0" fontId="15" fillId="0" borderId="0" xfId="151" applyFont="1" applyAlignment="1" applyProtection="1">
      <alignment horizontal="center" vertical="center"/>
    </xf>
    <xf numFmtId="0" fontId="15" fillId="0" borderId="0" xfId="151" applyFont="1" applyAlignment="1" applyProtection="1">
      <alignment horizontal="left" vertical="center"/>
    </xf>
    <xf numFmtId="0" fontId="6" fillId="0" borderId="0" xfId="151" applyFont="1" applyAlignment="1" applyProtection="1">
      <alignment horizontal="center" vertical="center"/>
    </xf>
    <xf numFmtId="3" fontId="15" fillId="0" borderId="0" xfId="151" applyNumberFormat="1" applyFont="1" applyFill="1" applyAlignment="1" applyProtection="1">
      <alignment horizontal="center" vertical="center"/>
    </xf>
    <xf numFmtId="0" fontId="6" fillId="0" borderId="0" xfId="151" applyFont="1"/>
    <xf numFmtId="0" fontId="38" fillId="0" borderId="14" xfId="151" applyFont="1" applyBorder="1" applyAlignment="1" applyProtection="1">
      <alignment horizontal="center" vertical="center" wrapText="1"/>
    </xf>
    <xf numFmtId="4" fontId="38" fillId="0" borderId="14" xfId="151" applyNumberFormat="1" applyFont="1" applyFill="1" applyBorder="1" applyAlignment="1" applyProtection="1">
      <alignment horizontal="center" vertical="center" wrapText="1"/>
    </xf>
    <xf numFmtId="0" fontId="40" fillId="0" borderId="17" xfId="151" applyFont="1" applyFill="1" applyBorder="1" applyAlignment="1" applyProtection="1">
      <alignment horizontal="center" vertical="center" wrapText="1"/>
    </xf>
    <xf numFmtId="0" fontId="40" fillId="0" borderId="14" xfId="151" applyFont="1" applyFill="1" applyBorder="1" applyAlignment="1" applyProtection="1">
      <alignment horizontal="center" vertical="center" wrapText="1"/>
      <protection hidden="1"/>
    </xf>
    <xf numFmtId="0" fontId="40" fillId="0" borderId="14" xfId="151" applyFont="1" applyFill="1" applyBorder="1" applyAlignment="1" applyProtection="1">
      <alignment horizontal="center" vertical="center" wrapText="1"/>
    </xf>
    <xf numFmtId="4" fontId="40" fillId="0" borderId="14" xfId="151" applyNumberFormat="1" applyFont="1" applyFill="1" applyBorder="1" applyAlignment="1" applyProtection="1">
      <alignment horizontal="center" vertical="center" wrapText="1"/>
      <protection hidden="1"/>
    </xf>
    <xf numFmtId="0" fontId="50" fillId="0" borderId="0" xfId="151" applyFont="1" applyFill="1"/>
    <xf numFmtId="0" fontId="15" fillId="0" borderId="0" xfId="151" applyFont="1" applyFill="1"/>
    <xf numFmtId="0" fontId="40" fillId="0" borderId="17" xfId="151" applyFont="1" applyBorder="1" applyAlignment="1" applyProtection="1">
      <alignment horizontal="center" vertical="center" wrapText="1"/>
    </xf>
    <xf numFmtId="0" fontId="40" fillId="0" borderId="14" xfId="151" applyFont="1" applyFill="1" applyBorder="1" applyAlignment="1" applyProtection="1">
      <alignment horizontal="left" vertical="center" wrapText="1"/>
    </xf>
    <xf numFmtId="0" fontId="40" fillId="0" borderId="17" xfId="151" applyFont="1" applyBorder="1" applyAlignment="1" applyProtection="1">
      <alignment vertical="center" wrapText="1"/>
    </xf>
    <xf numFmtId="0" fontId="6" fillId="0" borderId="17" xfId="151" applyFont="1" applyFill="1" applyBorder="1" applyAlignment="1" applyProtection="1">
      <alignment horizontal="center" vertical="center" wrapText="1"/>
    </xf>
    <xf numFmtId="0" fontId="6" fillId="0" borderId="14" xfId="151" applyFont="1" applyFill="1" applyBorder="1" applyAlignment="1" applyProtection="1">
      <alignment horizontal="center" vertical="center" wrapText="1"/>
    </xf>
    <xf numFmtId="0" fontId="6" fillId="0" borderId="14" xfId="151" applyFont="1" applyFill="1" applyBorder="1" applyAlignment="1" applyProtection="1">
      <alignment horizontal="left" vertical="center" wrapText="1"/>
    </xf>
    <xf numFmtId="0" fontId="6" fillId="0" borderId="17" xfId="151" applyFont="1" applyFill="1" applyBorder="1" applyAlignment="1" applyProtection="1">
      <alignment vertical="center" wrapText="1"/>
    </xf>
    <xf numFmtId="1" fontId="6" fillId="0" borderId="14" xfId="151" applyNumberFormat="1" applyFont="1" applyFill="1" applyBorder="1" applyAlignment="1" applyProtection="1">
      <alignment horizontal="center" vertical="center" wrapText="1"/>
      <protection hidden="1"/>
    </xf>
    <xf numFmtId="0" fontId="43" fillId="0" borderId="14" xfId="151" applyFont="1" applyFill="1" applyBorder="1" applyAlignment="1" applyProtection="1">
      <alignment horizontal="center" vertical="center" wrapText="1"/>
      <protection hidden="1"/>
    </xf>
    <xf numFmtId="4" fontId="6" fillId="0" borderId="14" xfId="151" applyNumberFormat="1" applyFont="1" applyFill="1" applyBorder="1" applyAlignment="1" applyProtection="1">
      <alignment horizontal="center" vertical="center" wrapText="1"/>
      <protection hidden="1"/>
    </xf>
    <xf numFmtId="0" fontId="40" fillId="0" borderId="17" xfId="151" applyFont="1" applyFill="1" applyBorder="1" applyAlignment="1" applyProtection="1">
      <alignment vertical="center" wrapText="1"/>
    </xf>
    <xf numFmtId="1" fontId="40" fillId="0" borderId="14" xfId="151" applyNumberFormat="1" applyFont="1" applyFill="1" applyBorder="1" applyAlignment="1" applyProtection="1">
      <alignment horizontal="center" vertical="center" wrapText="1"/>
      <protection hidden="1"/>
    </xf>
    <xf numFmtId="0" fontId="15" fillId="0" borderId="0" xfId="151" applyFont="1" applyFill="1" applyAlignment="1">
      <alignment horizontal="center" vertical="center"/>
    </xf>
    <xf numFmtId="0" fontId="15" fillId="0" borderId="0" xfId="151" applyFont="1" applyFill="1" applyAlignment="1">
      <alignment horizontal="left" vertical="center"/>
    </xf>
    <xf numFmtId="10" fontId="6" fillId="0" borderId="0" xfId="151" applyNumberFormat="1" applyFont="1" applyFill="1" applyAlignment="1">
      <alignment horizontal="center" vertical="center"/>
    </xf>
    <xf numFmtId="0" fontId="15" fillId="0" borderId="0" xfId="151" applyFont="1" applyAlignment="1">
      <alignment horizontal="center" vertical="center"/>
    </xf>
    <xf numFmtId="4" fontId="15" fillId="0" borderId="0" xfId="151" applyNumberFormat="1" applyFont="1" applyFill="1" applyAlignment="1">
      <alignment horizontal="center" vertical="center"/>
    </xf>
    <xf numFmtId="0" fontId="15" fillId="0" borderId="0" xfId="151" applyFont="1" applyAlignment="1">
      <alignment horizontal="left" vertical="center"/>
    </xf>
    <xf numFmtId="0" fontId="6" fillId="0" borderId="0" xfId="151" applyFont="1" applyAlignment="1">
      <alignment horizontal="center" vertical="center"/>
    </xf>
    <xf numFmtId="0" fontId="6" fillId="0" borderId="0" xfId="151" applyFont="1" applyFill="1"/>
    <xf numFmtId="0" fontId="36" fillId="0" borderId="14" xfId="168" applyNumberFormat="1" applyFont="1" applyFill="1" applyBorder="1" applyAlignment="1">
      <alignment horizontal="center" vertical="center" wrapText="1"/>
    </xf>
    <xf numFmtId="3" fontId="14" fillId="0" borderId="0" xfId="143" applyNumberFormat="1"/>
    <xf numFmtId="0" fontId="38" fillId="0" borderId="28" xfId="116" applyFont="1" applyFill="1" applyBorder="1" applyAlignment="1">
      <alignment horizontal="center" vertical="center" wrapText="1"/>
    </xf>
    <xf numFmtId="0" fontId="80" fillId="0" borderId="14" xfId="118" applyFont="1" applyFill="1" applyBorder="1" applyAlignment="1">
      <alignment horizontal="left" vertical="center"/>
    </xf>
    <xf numFmtId="0" fontId="80" fillId="0" borderId="14" xfId="118" applyFont="1" applyFill="1" applyBorder="1" applyAlignment="1">
      <alignment horizontal="center" vertical="center"/>
    </xf>
    <xf numFmtId="4" fontId="80" fillId="0" borderId="14" xfId="52" applyNumberFormat="1" applyFont="1" applyFill="1" applyBorder="1" applyAlignment="1">
      <alignment horizontal="center" vertical="center"/>
    </xf>
    <xf numFmtId="0" fontId="80" fillId="0" borderId="14" xfId="116" applyFont="1" applyBorder="1" applyAlignment="1">
      <alignment horizontal="left" vertical="center"/>
    </xf>
    <xf numFmtId="0" fontId="80" fillId="36" borderId="14" xfId="116" applyFont="1" applyFill="1" applyBorder="1" applyAlignment="1">
      <alignment horizontal="center" vertical="center" wrapText="1"/>
    </xf>
    <xf numFmtId="4" fontId="125" fillId="0" borderId="0" xfId="116" applyNumberFormat="1" applyFont="1" applyFill="1" applyAlignment="1">
      <alignment vertical="center"/>
    </xf>
    <xf numFmtId="0" fontId="125" fillId="0" borderId="0" xfId="116" applyFont="1" applyFill="1" applyAlignment="1">
      <alignment vertical="center"/>
    </xf>
    <xf numFmtId="4" fontId="80" fillId="0" borderId="14" xfId="116" applyNumberFormat="1" applyFont="1" applyBorder="1" applyAlignment="1">
      <alignment horizontal="center" vertical="center" wrapText="1"/>
    </xf>
    <xf numFmtId="4" fontId="27" fillId="0" borderId="14" xfId="116" applyNumberFormat="1" applyFont="1" applyBorder="1" applyAlignment="1">
      <alignment horizontal="center" vertical="center" wrapText="1"/>
    </xf>
    <xf numFmtId="0" fontId="40" fillId="0" borderId="36" xfId="151" applyFont="1" applyFill="1" applyBorder="1" applyAlignment="1" applyProtection="1">
      <alignment horizontal="center" vertical="center" wrapText="1"/>
    </xf>
    <xf numFmtId="0" fontId="5" fillId="0" borderId="14" xfId="151" applyFont="1" applyFill="1" applyBorder="1" applyAlignment="1" applyProtection="1">
      <alignment horizontal="center" vertical="center" wrapText="1"/>
    </xf>
    <xf numFmtId="0" fontId="5" fillId="0" borderId="14" xfId="151" applyFont="1" applyFill="1" applyBorder="1" applyAlignment="1" applyProtection="1">
      <alignment horizontal="left" vertical="center" wrapText="1"/>
    </xf>
    <xf numFmtId="4" fontId="90" fillId="0" borderId="14" xfId="151" applyNumberFormat="1" applyFont="1" applyFill="1" applyBorder="1" applyAlignment="1" applyProtection="1">
      <alignment horizontal="center" vertical="center" wrapText="1"/>
      <protection hidden="1"/>
    </xf>
    <xf numFmtId="0" fontId="48" fillId="0" borderId="14" xfId="160" applyFont="1" applyBorder="1" applyAlignment="1">
      <alignment vertical="center" wrapText="1"/>
    </xf>
    <xf numFmtId="189" fontId="48" fillId="0" borderId="14" xfId="160" applyNumberFormat="1" applyFont="1" applyBorder="1" applyAlignment="1">
      <alignment horizontal="center" vertical="center" wrapText="1"/>
    </xf>
    <xf numFmtId="0" fontId="14" fillId="0" borderId="0" xfId="160" applyFont="1" applyAlignment="1"/>
    <xf numFmtId="0" fontId="14" fillId="0" borderId="0" xfId="143" applyFont="1"/>
    <xf numFmtId="0" fontId="14" fillId="0" borderId="0" xfId="143" applyAlignment="1">
      <alignment vertical="center"/>
    </xf>
    <xf numFmtId="0" fontId="36" fillId="36" borderId="14" xfId="163" applyFont="1" applyFill="1" applyBorder="1" applyAlignment="1">
      <alignment horizontal="left" vertical="center"/>
    </xf>
    <xf numFmtId="0" fontId="36" fillId="0" borderId="14" xfId="160" applyFont="1" applyBorder="1" applyAlignment="1">
      <alignment horizontal="center" vertical="center" wrapText="1"/>
    </xf>
    <xf numFmtId="191" fontId="36" fillId="0" borderId="14" xfId="52" applyNumberFormat="1" applyFont="1" applyFill="1" applyBorder="1" applyAlignment="1" applyProtection="1">
      <alignment horizontal="center" vertical="center"/>
      <protection locked="0" hidden="1"/>
    </xf>
    <xf numFmtId="170" fontId="48" fillId="0" borderId="14" xfId="52" applyNumberFormat="1" applyFont="1" applyBorder="1" applyAlignment="1">
      <alignment horizontal="justify" vertical="center" wrapText="1"/>
    </xf>
    <xf numFmtId="0" fontId="36" fillId="36" borderId="14" xfId="160" applyFont="1" applyFill="1" applyBorder="1" applyAlignment="1">
      <alignment horizontal="left" vertical="center"/>
    </xf>
    <xf numFmtId="189" fontId="36" fillId="0" borderId="14" xfId="159" applyNumberFormat="1" applyFont="1" applyFill="1" applyBorder="1" applyAlignment="1">
      <alignment horizontal="center" vertical="center"/>
    </xf>
    <xf numFmtId="189" fontId="37" fillId="0" borderId="14" xfId="159" applyNumberFormat="1" applyFont="1" applyFill="1" applyBorder="1" applyAlignment="1">
      <alignment horizontal="center" vertical="center"/>
    </xf>
    <xf numFmtId="0" fontId="36" fillId="0" borderId="14" xfId="160" applyFont="1" applyBorder="1" applyAlignment="1">
      <alignment horizontal="left" vertical="center" wrapText="1"/>
    </xf>
    <xf numFmtId="3" fontId="126" fillId="36" borderId="14" xfId="159" applyNumberFormat="1" applyFont="1" applyFill="1" applyBorder="1" applyAlignment="1">
      <alignment horizontal="center" vertical="center"/>
    </xf>
    <xf numFmtId="3" fontId="36" fillId="36" borderId="14" xfId="159" applyNumberFormat="1" applyFont="1" applyFill="1" applyBorder="1" applyAlignment="1">
      <alignment horizontal="right" vertical="center"/>
    </xf>
    <xf numFmtId="11" fontId="40" fillId="0" borderId="24" xfId="151" applyNumberFormat="1" applyFont="1" applyFill="1" applyBorder="1" applyAlignment="1" applyProtection="1">
      <alignment horizontal="center" vertical="center" wrapText="1"/>
    </xf>
    <xf numFmtId="0" fontId="90" fillId="0" borderId="14" xfId="151" applyFont="1" applyFill="1" applyBorder="1" applyAlignment="1" applyProtection="1">
      <alignment horizontal="center" vertical="center" wrapText="1"/>
    </xf>
    <xf numFmtId="0" fontId="6" fillId="0" borderId="21" xfId="151" applyFont="1" applyFill="1" applyBorder="1" applyAlignment="1">
      <alignment horizontal="center" vertical="center" wrapText="1"/>
    </xf>
    <xf numFmtId="0" fontId="6" fillId="0" borderId="14" xfId="151" applyFont="1" applyFill="1" applyBorder="1" applyAlignment="1">
      <alignment horizontal="center" vertical="center" wrapText="1"/>
    </xf>
    <xf numFmtId="0" fontId="6" fillId="0" borderId="14" xfId="151" applyFont="1" applyFill="1" applyBorder="1" applyAlignment="1">
      <alignment wrapText="1"/>
    </xf>
    <xf numFmtId="0" fontId="6" fillId="0" borderId="17" xfId="151" applyFont="1" applyFill="1" applyBorder="1" applyAlignment="1">
      <alignment wrapText="1"/>
    </xf>
    <xf numFmtId="0" fontId="6" fillId="0" borderId="24" xfId="151" applyFont="1" applyFill="1" applyBorder="1" applyAlignment="1">
      <alignment wrapText="1"/>
    </xf>
    <xf numFmtId="0" fontId="6" fillId="0" borderId="14" xfId="151" applyFont="1" applyBorder="1" applyAlignment="1">
      <alignment wrapText="1"/>
    </xf>
    <xf numFmtId="0" fontId="89" fillId="0" borderId="16" xfId="151" applyFont="1" applyFill="1" applyBorder="1" applyAlignment="1" applyProtection="1">
      <alignment horizontal="center" vertical="center" wrapText="1"/>
    </xf>
    <xf numFmtId="0" fontId="89" fillId="0" borderId="37" xfId="151" applyFont="1" applyFill="1" applyBorder="1" applyAlignment="1" applyProtection="1">
      <alignment horizontal="center" vertical="center" wrapText="1"/>
    </xf>
    <xf numFmtId="49" fontId="5" fillId="0" borderId="14" xfId="151" applyNumberFormat="1" applyFont="1" applyFill="1" applyBorder="1" applyAlignment="1" applyProtection="1">
      <alignment horizontal="center" vertical="center" wrapText="1"/>
      <protection hidden="1"/>
    </xf>
    <xf numFmtId="3" fontId="37" fillId="0" borderId="0" xfId="161" applyNumberFormat="1" applyFont="1" applyAlignment="1">
      <alignment horizontal="center"/>
    </xf>
    <xf numFmtId="3" fontId="81" fillId="0" borderId="0" xfId="161" applyNumberFormat="1" applyFont="1" applyAlignment="1">
      <alignment horizontal="center"/>
    </xf>
    <xf numFmtId="0" fontId="149" fillId="0" borderId="0" xfId="132" applyFont="1"/>
    <xf numFmtId="0" fontId="149" fillId="0" borderId="0" xfId="132" applyFont="1" applyAlignment="1">
      <alignment horizontal="center"/>
    </xf>
    <xf numFmtId="0" fontId="150" fillId="0" borderId="0" xfId="132" applyFont="1"/>
    <xf numFmtId="0" fontId="6" fillId="0" borderId="0" xfId="120" applyFont="1" applyAlignment="1">
      <alignment horizontal="center" vertical="center"/>
    </xf>
    <xf numFmtId="0" fontId="6" fillId="0" borderId="0" xfId="120" applyFont="1" applyAlignment="1">
      <alignment vertical="center"/>
    </xf>
    <xf numFmtId="0" fontId="6" fillId="0" borderId="0" xfId="120" applyFont="1" applyAlignment="1"/>
    <xf numFmtId="0" fontId="36" fillId="0" borderId="0" xfId="120" applyFont="1" applyAlignment="1">
      <alignment horizontal="center" vertical="center"/>
    </xf>
    <xf numFmtId="0" fontId="36" fillId="0" borderId="0" xfId="120" applyFont="1" applyAlignment="1"/>
    <xf numFmtId="0" fontId="81" fillId="0" borderId="0" xfId="120" applyFont="1" applyAlignment="1">
      <alignment horizontal="right"/>
    </xf>
    <xf numFmtId="0" fontId="5" fillId="0" borderId="0" xfId="120" applyFont="1" applyBorder="1" applyAlignment="1">
      <alignment horizontal="justify"/>
    </xf>
    <xf numFmtId="0" fontId="5" fillId="0" borderId="38" xfId="120" applyFont="1" applyBorder="1" applyAlignment="1">
      <alignment horizontal="justify"/>
    </xf>
    <xf numFmtId="0" fontId="80" fillId="0" borderId="14" xfId="120" applyFont="1" applyBorder="1" applyAlignment="1">
      <alignment horizontal="center" vertical="center" wrapText="1"/>
    </xf>
    <xf numFmtId="0" fontId="80" fillId="0" borderId="0" xfId="120" applyFont="1" applyAlignment="1">
      <alignment horizontal="center" vertical="center" wrapText="1"/>
    </xf>
    <xf numFmtId="49" fontId="80" fillId="0" borderId="39" xfId="62" applyNumberFormat="1" applyFont="1" applyFill="1" applyBorder="1" applyAlignment="1">
      <alignment horizontal="center" vertical="center"/>
    </xf>
    <xf numFmtId="43" fontId="80" fillId="0" borderId="0" xfId="120" applyNumberFormat="1" applyFont="1" applyAlignment="1">
      <alignment vertical="center"/>
    </xf>
    <xf numFmtId="0" fontId="80" fillId="0" borderId="0" xfId="120" applyFont="1" applyAlignment="1">
      <alignment vertical="center"/>
    </xf>
    <xf numFmtId="0" fontId="27" fillId="0" borderId="20" xfId="120" applyFont="1" applyBorder="1" applyAlignment="1">
      <alignment horizontal="center" vertical="center"/>
    </xf>
    <xf numFmtId="0" fontId="27" fillId="0" borderId="20" xfId="120" applyFont="1" applyBorder="1" applyAlignment="1">
      <alignment vertical="center"/>
    </xf>
    <xf numFmtId="43" fontId="27" fillId="0" borderId="0" xfId="120" applyNumberFormat="1" applyFont="1" applyAlignment="1">
      <alignment vertical="center"/>
    </xf>
    <xf numFmtId="0" fontId="27" fillId="0" borderId="0" xfId="120" applyFont="1" applyAlignment="1">
      <alignment vertical="center"/>
    </xf>
    <xf numFmtId="0" fontId="27" fillId="0" borderId="21" xfId="120" applyFont="1" applyBorder="1" applyAlignment="1">
      <alignment horizontal="center" vertical="center"/>
    </xf>
    <xf numFmtId="0" fontId="27" fillId="0" borderId="21" xfId="120" applyFont="1" applyBorder="1" applyAlignment="1">
      <alignment vertical="center"/>
    </xf>
    <xf numFmtId="0" fontId="27" fillId="0" borderId="40" xfId="120" applyFont="1" applyBorder="1" applyAlignment="1">
      <alignment horizontal="center" vertical="center"/>
    </xf>
    <xf numFmtId="0" fontId="27" fillId="0" borderId="40" xfId="120" applyFont="1" applyBorder="1" applyAlignment="1">
      <alignment vertical="center" wrapText="1"/>
    </xf>
    <xf numFmtId="0" fontId="27" fillId="0" borderId="22" xfId="120" applyFont="1" applyBorder="1" applyAlignment="1">
      <alignment horizontal="center" vertical="center"/>
    </xf>
    <xf numFmtId="0" fontId="27" fillId="0" borderId="22" xfId="120" applyFont="1" applyBorder="1" applyAlignment="1">
      <alignment vertical="center" wrapText="1"/>
    </xf>
    <xf numFmtId="0" fontId="27" fillId="0" borderId="0" xfId="120" applyFont="1" applyAlignment="1">
      <alignment horizontal="center" vertical="center"/>
    </xf>
    <xf numFmtId="0" fontId="27" fillId="0" borderId="0" xfId="120" applyFont="1" applyAlignment="1"/>
    <xf numFmtId="0" fontId="6" fillId="0" borderId="0" xfId="120" applyFont="1" applyFill="1" applyBorder="1" applyAlignment="1">
      <alignment horizontal="center" vertical="center"/>
    </xf>
    <xf numFmtId="0" fontId="6" fillId="0" borderId="0" xfId="120" applyFont="1" applyFill="1" applyBorder="1" applyAlignment="1"/>
    <xf numFmtId="0" fontId="27" fillId="0" borderId="0" xfId="120" applyFont="1" applyFill="1" applyBorder="1" applyAlignment="1"/>
    <xf numFmtId="49" fontId="80" fillId="0" borderId="41" xfId="62" applyNumberFormat="1" applyFont="1" applyFill="1" applyBorder="1" applyAlignment="1">
      <alignment horizontal="center" vertical="center"/>
    </xf>
    <xf numFmtId="0" fontId="6" fillId="0" borderId="0" xfId="103" applyFont="1" applyAlignment="1">
      <alignment vertical="center"/>
    </xf>
    <xf numFmtId="0" fontId="6" fillId="0" borderId="0" xfId="103" applyFont="1" applyAlignment="1">
      <alignment horizontal="center" vertical="center"/>
    </xf>
    <xf numFmtId="3" fontId="43" fillId="0" borderId="0" xfId="103" applyNumberFormat="1" applyFont="1" applyAlignment="1">
      <alignment horizontal="right" vertical="center"/>
    </xf>
    <xf numFmtId="0" fontId="43" fillId="0" borderId="0" xfId="103" applyFont="1" applyAlignment="1">
      <alignment horizontal="right" vertical="center"/>
    </xf>
    <xf numFmtId="0" fontId="50" fillId="0" borderId="0" xfId="103" applyFont="1" applyAlignment="1">
      <alignment horizontal="center" vertical="center"/>
    </xf>
    <xf numFmtId="0" fontId="50" fillId="0" borderId="0" xfId="103" applyFont="1" applyAlignment="1">
      <alignment vertical="center"/>
    </xf>
    <xf numFmtId="0" fontId="37" fillId="0" borderId="14" xfId="103" applyFont="1" applyBorder="1" applyAlignment="1">
      <alignment horizontal="center" vertical="center" wrapText="1"/>
    </xf>
    <xf numFmtId="0" fontId="37" fillId="37" borderId="14" xfId="103" applyFont="1" applyFill="1" applyBorder="1" applyAlignment="1">
      <alignment horizontal="center" vertical="center" wrapText="1"/>
    </xf>
    <xf numFmtId="0" fontId="37" fillId="37" borderId="14" xfId="103" applyFont="1" applyFill="1" applyBorder="1" applyAlignment="1">
      <alignment horizontal="left" vertical="center" wrapText="1"/>
    </xf>
    <xf numFmtId="188" fontId="37" fillId="37" borderId="14" xfId="103" applyNumberFormat="1" applyFont="1" applyFill="1" applyBorder="1" applyAlignment="1">
      <alignment horizontal="right" vertical="center" wrapText="1"/>
    </xf>
    <xf numFmtId="0" fontId="36" fillId="0" borderId="14" xfId="103" applyFont="1" applyBorder="1" applyAlignment="1">
      <alignment vertical="center" wrapText="1"/>
    </xf>
    <xf numFmtId="0" fontId="147" fillId="0" borderId="0" xfId="132" applyFont="1" applyAlignment="1">
      <alignment horizontal="center"/>
    </xf>
    <xf numFmtId="0" fontId="147" fillId="0" borderId="0" xfId="132" applyFont="1"/>
    <xf numFmtId="0" fontId="151" fillId="0" borderId="0" xfId="132" applyFont="1" applyBorder="1" applyAlignment="1">
      <alignment horizontal="right" vertical="center"/>
    </xf>
    <xf numFmtId="0" fontId="6" fillId="0" borderId="0" xfId="129" applyFont="1" applyAlignment="1">
      <alignment vertical="center"/>
    </xf>
    <xf numFmtId="0" fontId="14" fillId="0" borderId="0" xfId="151"/>
    <xf numFmtId="0" fontId="80" fillId="0" borderId="0" xfId="151" applyFont="1" applyAlignment="1"/>
    <xf numFmtId="0" fontId="80" fillId="0" borderId="0" xfId="151" applyFont="1" applyAlignment="1">
      <alignment horizontal="center"/>
    </xf>
    <xf numFmtId="0" fontId="27" fillId="0" borderId="0" xfId="151" applyFont="1"/>
    <xf numFmtId="3" fontId="82" fillId="0" borderId="0" xfId="151" applyNumberFormat="1" applyFont="1" applyAlignment="1">
      <alignment horizontal="center"/>
    </xf>
    <xf numFmtId="0" fontId="82" fillId="0" borderId="0" xfId="151" applyFont="1" applyAlignment="1">
      <alignment horizontal="center"/>
    </xf>
    <xf numFmtId="0" fontId="14" fillId="0" borderId="0" xfId="151" applyFont="1"/>
    <xf numFmtId="0" fontId="79" fillId="0" borderId="0" xfId="143" applyFont="1"/>
    <xf numFmtId="2" fontId="80" fillId="0" borderId="39" xfId="62" applyNumberFormat="1" applyFont="1" applyFill="1" applyBorder="1" applyAlignment="1">
      <alignment horizontal="center" vertical="center"/>
    </xf>
    <xf numFmtId="2" fontId="80" fillId="0" borderId="41" xfId="62" applyNumberFormat="1" applyFont="1" applyFill="1" applyBorder="1" applyAlignment="1">
      <alignment horizontal="center" vertical="center"/>
    </xf>
    <xf numFmtId="0" fontId="38" fillId="0" borderId="17" xfId="151" applyFont="1" applyBorder="1" applyAlignment="1" applyProtection="1">
      <alignment horizontal="center" vertical="center" wrapText="1"/>
    </xf>
    <xf numFmtId="0" fontId="80" fillId="0" borderId="17" xfId="120" applyFont="1" applyBorder="1" applyAlignment="1">
      <alignment horizontal="center" vertical="center"/>
    </xf>
    <xf numFmtId="0" fontId="80" fillId="0" borderId="17" xfId="120" applyFont="1" applyBorder="1" applyAlignment="1">
      <alignment vertical="center" wrapText="1"/>
    </xf>
    <xf numFmtId="43" fontId="80" fillId="0" borderId="14" xfId="62" applyFont="1" applyFill="1" applyBorder="1" applyAlignment="1">
      <alignment horizontal="center" vertical="center"/>
    </xf>
    <xf numFmtId="43" fontId="80" fillId="0" borderId="17" xfId="62" applyFont="1" applyFill="1" applyBorder="1" applyAlignment="1">
      <alignment horizontal="center" vertical="center"/>
    </xf>
    <xf numFmtId="43" fontId="80" fillId="0" borderId="20" xfId="62" applyNumberFormat="1" applyFont="1" applyFill="1" applyBorder="1" applyAlignment="1">
      <alignment vertical="center"/>
    </xf>
    <xf numFmtId="43" fontId="27" fillId="0" borderId="20" xfId="62" applyFont="1" applyFill="1" applyBorder="1" applyAlignment="1">
      <alignment vertical="center"/>
    </xf>
    <xf numFmtId="43" fontId="27" fillId="0" borderId="20" xfId="62" applyNumberFormat="1" applyFont="1" applyFill="1" applyBorder="1" applyAlignment="1">
      <alignment vertical="center"/>
    </xf>
    <xf numFmtId="43" fontId="27" fillId="0" borderId="21" xfId="62" applyFont="1" applyFill="1" applyBorder="1" applyAlignment="1">
      <alignment vertical="center"/>
    </xf>
    <xf numFmtId="43" fontId="27" fillId="0" borderId="21" xfId="62" applyNumberFormat="1" applyFont="1" applyFill="1" applyBorder="1" applyAlignment="1">
      <alignment vertical="center"/>
    </xf>
    <xf numFmtId="43" fontId="27" fillId="0" borderId="22" xfId="62" applyFont="1" applyFill="1" applyBorder="1" applyAlignment="1">
      <alignment vertical="center"/>
    </xf>
    <xf numFmtId="43" fontId="27" fillId="0" borderId="22" xfId="62" applyNumberFormat="1" applyFont="1" applyFill="1" applyBorder="1" applyAlignment="1">
      <alignment vertical="center"/>
    </xf>
    <xf numFmtId="0" fontId="27" fillId="0" borderId="0" xfId="120" applyFont="1" applyBorder="1" applyAlignment="1">
      <alignment vertical="center"/>
    </xf>
    <xf numFmtId="0" fontId="80" fillId="38" borderId="14" xfId="120" applyFont="1" applyFill="1" applyBorder="1" applyAlignment="1">
      <alignment horizontal="center" vertical="center" wrapText="1"/>
    </xf>
    <xf numFmtId="0" fontId="80" fillId="0" borderId="24" xfId="120" applyFont="1" applyBorder="1" applyAlignment="1">
      <alignment horizontal="center" vertical="center"/>
    </xf>
    <xf numFmtId="0" fontId="80" fillId="0" borderId="24" xfId="120" applyFont="1" applyBorder="1" applyAlignment="1">
      <alignment vertical="center" wrapText="1"/>
    </xf>
    <xf numFmtId="49" fontId="80" fillId="0" borderId="42" xfId="62" applyNumberFormat="1" applyFont="1" applyFill="1" applyBorder="1" applyAlignment="1">
      <alignment horizontal="center" vertical="center"/>
    </xf>
    <xf numFmtId="2" fontId="80" fillId="0" borderId="42" xfId="62" applyNumberFormat="1" applyFont="1" applyFill="1" applyBorder="1" applyAlignment="1">
      <alignment horizontal="center" vertical="center"/>
    </xf>
    <xf numFmtId="2" fontId="80" fillId="38" borderId="14" xfId="120" applyNumberFormat="1" applyFont="1" applyFill="1" applyBorder="1" applyAlignment="1">
      <alignment horizontal="center" vertical="center" wrapText="1"/>
    </xf>
    <xf numFmtId="0" fontId="40" fillId="0" borderId="14" xfId="151" applyFont="1" applyFill="1" applyBorder="1" applyAlignment="1" applyProtection="1">
      <alignment vertical="center" wrapText="1"/>
    </xf>
    <xf numFmtId="0" fontId="40" fillId="0" borderId="14" xfId="151" applyNumberFormat="1" applyFont="1" applyBorder="1" applyAlignment="1" applyProtection="1">
      <alignment horizontal="center" vertical="center" wrapText="1"/>
      <protection hidden="1"/>
    </xf>
    <xf numFmtId="0" fontId="89" fillId="0" borderId="14" xfId="151" applyFont="1" applyFill="1" applyBorder="1" applyAlignment="1" applyProtection="1">
      <alignment horizontal="center" vertical="center" wrapText="1"/>
    </xf>
    <xf numFmtId="11" fontId="40" fillId="0" borderId="14" xfId="151" applyNumberFormat="1" applyFont="1" applyFill="1" applyBorder="1" applyAlignment="1" applyProtection="1">
      <alignment horizontal="center" vertical="center" wrapText="1"/>
    </xf>
    <xf numFmtId="3" fontId="6" fillId="0" borderId="14" xfId="151" applyNumberFormat="1" applyFont="1" applyFill="1" applyBorder="1" applyAlignment="1" applyProtection="1">
      <alignment horizontal="center" vertical="center" wrapText="1"/>
      <protection hidden="1"/>
    </xf>
    <xf numFmtId="0" fontId="40" fillId="0" borderId="14" xfId="151" applyFont="1" applyBorder="1" applyAlignment="1" applyProtection="1">
      <alignment horizontal="center" vertical="center" wrapText="1"/>
    </xf>
    <xf numFmtId="0" fontId="40" fillId="0" borderId="14" xfId="151" applyFont="1" applyBorder="1" applyAlignment="1" applyProtection="1">
      <alignment vertical="center" wrapText="1"/>
    </xf>
    <xf numFmtId="1" fontId="40" fillId="0" borderId="14" xfId="151" applyNumberFormat="1" applyFont="1" applyBorder="1" applyAlignment="1" applyProtection="1">
      <alignment horizontal="center" vertical="center" wrapText="1"/>
      <protection hidden="1"/>
    </xf>
    <xf numFmtId="0" fontId="6" fillId="0" borderId="14" xfId="151" applyFont="1" applyFill="1" applyBorder="1" applyAlignment="1" applyProtection="1">
      <alignment vertical="center" wrapText="1"/>
    </xf>
    <xf numFmtId="3" fontId="149" fillId="0" borderId="14" xfId="0" applyNumberFormat="1" applyFont="1" applyBorder="1" applyAlignment="1">
      <alignment horizontal="center" vertical="center" wrapText="1"/>
    </xf>
    <xf numFmtId="0" fontId="152" fillId="0" borderId="14" xfId="0" applyFont="1" applyBorder="1" applyAlignment="1">
      <alignment horizontal="center" vertical="center" wrapText="1"/>
    </xf>
    <xf numFmtId="0" fontId="150" fillId="0" borderId="14" xfId="0" applyFont="1" applyBorder="1" applyAlignment="1">
      <alignment horizontal="center" vertical="center" wrapText="1"/>
    </xf>
    <xf numFmtId="0" fontId="43" fillId="0" borderId="16" xfId="151" applyFont="1" applyFill="1" applyBorder="1" applyAlignment="1" applyProtection="1">
      <alignment horizontal="center" vertical="center" wrapText="1"/>
      <protection hidden="1"/>
    </xf>
    <xf numFmtId="0" fontId="40" fillId="0" borderId="43" xfId="151" applyFont="1" applyFill="1" applyBorder="1" applyAlignment="1" applyProtection="1">
      <alignment horizontal="center" vertical="center" wrapText="1"/>
      <protection hidden="1"/>
    </xf>
    <xf numFmtId="0" fontId="40" fillId="0" borderId="35" xfId="151" applyNumberFormat="1" applyFont="1" applyBorder="1" applyAlignment="1" applyProtection="1">
      <alignment horizontal="center" vertical="center" wrapText="1"/>
      <protection hidden="1"/>
    </xf>
    <xf numFmtId="3" fontId="6" fillId="0" borderId="35" xfId="151" applyNumberFormat="1" applyFont="1" applyFill="1" applyBorder="1" applyAlignment="1" applyProtection="1">
      <alignment horizontal="center" vertical="center" wrapText="1"/>
      <protection hidden="1"/>
    </xf>
    <xf numFmtId="1" fontId="40" fillId="0" borderId="43" xfId="151" applyNumberFormat="1" applyFont="1" applyBorder="1" applyAlignment="1" applyProtection="1">
      <alignment horizontal="center" vertical="center" wrapText="1"/>
      <protection hidden="1"/>
    </xf>
    <xf numFmtId="0" fontId="40" fillId="0" borderId="16" xfId="151" applyFont="1" applyFill="1" applyBorder="1" applyAlignment="1" applyProtection="1">
      <alignment horizontal="center" vertical="center" wrapText="1"/>
      <protection hidden="1"/>
    </xf>
    <xf numFmtId="1" fontId="6" fillId="0" borderId="16" xfId="151" applyNumberFormat="1" applyFont="1" applyFill="1" applyBorder="1" applyAlignment="1" applyProtection="1">
      <alignment horizontal="center" vertical="center" wrapText="1"/>
      <protection hidden="1"/>
    </xf>
    <xf numFmtId="1" fontId="40" fillId="0" borderId="16" xfId="151" applyNumberFormat="1" applyFont="1" applyFill="1" applyBorder="1" applyAlignment="1" applyProtection="1">
      <alignment horizontal="center" vertical="center" wrapText="1"/>
      <protection hidden="1"/>
    </xf>
    <xf numFmtId="4" fontId="90" fillId="0" borderId="37" xfId="151" applyNumberFormat="1" applyFont="1" applyFill="1" applyBorder="1" applyAlignment="1" applyProtection="1">
      <alignment horizontal="center" vertical="center" wrapText="1"/>
      <protection hidden="1"/>
    </xf>
    <xf numFmtId="4" fontId="6" fillId="0" borderId="37" xfId="151" applyNumberFormat="1" applyFont="1" applyFill="1" applyBorder="1" applyAlignment="1" applyProtection="1">
      <alignment horizontal="center" vertical="center" wrapText="1"/>
      <protection hidden="1"/>
    </xf>
    <xf numFmtId="4" fontId="40" fillId="0" borderId="15" xfId="151" applyNumberFormat="1" applyFont="1" applyFill="1" applyBorder="1" applyAlignment="1" applyProtection="1">
      <alignment horizontal="center" vertical="center" wrapText="1"/>
      <protection hidden="1"/>
    </xf>
    <xf numFmtId="4" fontId="40" fillId="0" borderId="44" xfId="151" applyNumberFormat="1" applyFont="1" applyFill="1" applyBorder="1" applyAlignment="1" applyProtection="1">
      <alignment horizontal="center" vertical="center" wrapText="1"/>
      <protection hidden="1"/>
    </xf>
    <xf numFmtId="49" fontId="5" fillId="0" borderId="37" xfId="151" applyNumberFormat="1" applyFont="1" applyFill="1" applyBorder="1" applyAlignment="1" applyProtection="1">
      <alignment horizontal="center" vertical="center" wrapText="1"/>
      <protection hidden="1"/>
    </xf>
    <xf numFmtId="4" fontId="40" fillId="0" borderId="37" xfId="151" applyNumberFormat="1" applyFont="1" applyFill="1" applyBorder="1" applyAlignment="1" applyProtection="1">
      <alignment horizontal="center" vertical="center" wrapText="1"/>
      <protection hidden="1"/>
    </xf>
    <xf numFmtId="4" fontId="6" fillId="0" borderId="15" xfId="151" applyNumberFormat="1" applyFont="1" applyFill="1" applyBorder="1" applyAlignment="1" applyProtection="1">
      <alignment horizontal="center" vertical="center" wrapText="1"/>
      <protection hidden="1"/>
    </xf>
    <xf numFmtId="0" fontId="152" fillId="0" borderId="17" xfId="0" applyFont="1" applyBorder="1" applyAlignment="1">
      <alignment horizontal="center" vertical="center" wrapText="1"/>
    </xf>
    <xf numFmtId="0" fontId="40" fillId="0" borderId="36" xfId="151" applyFont="1" applyFill="1" applyBorder="1" applyAlignment="1" applyProtection="1">
      <alignment horizontal="left" vertical="center" wrapText="1"/>
    </xf>
    <xf numFmtId="3" fontId="80" fillId="0" borderId="0" xfId="161" applyNumberFormat="1" applyFont="1" applyFill="1" applyAlignment="1">
      <alignment horizontal="center" vertical="center" wrapText="1"/>
    </xf>
    <xf numFmtId="3" fontId="82" fillId="0" borderId="0" xfId="161" applyNumberFormat="1" applyFont="1" applyFill="1" applyAlignment="1">
      <alignment horizontal="center" vertical="center" wrapText="1"/>
    </xf>
    <xf numFmtId="0" fontId="153" fillId="0" borderId="14" xfId="151" applyFont="1" applyFill="1" applyBorder="1" applyAlignment="1">
      <alignment horizontal="center" vertical="center" wrapText="1"/>
    </xf>
    <xf numFmtId="0" fontId="154" fillId="0" borderId="0" xfId="151" applyFont="1" applyFill="1"/>
    <xf numFmtId="2" fontId="149" fillId="0" borderId="14" xfId="0" applyNumberFormat="1" applyFont="1" applyBorder="1" applyAlignment="1">
      <alignment horizontal="center" vertical="center" wrapText="1"/>
    </xf>
    <xf numFmtId="4" fontId="149" fillId="0" borderId="14" xfId="0" applyNumberFormat="1" applyFont="1" applyBorder="1" applyAlignment="1">
      <alignment horizontal="center" vertical="center" wrapText="1"/>
    </xf>
    <xf numFmtId="2" fontId="36" fillId="0" borderId="14" xfId="169" applyNumberFormat="1" applyFont="1" applyFill="1" applyBorder="1" applyAlignment="1">
      <alignment horizontal="center" vertical="center" wrapText="1"/>
    </xf>
    <xf numFmtId="2" fontId="149" fillId="0" borderId="24" xfId="0" applyNumberFormat="1" applyFont="1" applyBorder="1" applyAlignment="1">
      <alignment horizontal="center" vertical="center" wrapText="1"/>
    </xf>
    <xf numFmtId="0" fontId="5" fillId="0" borderId="0" xfId="129" applyFont="1" applyAlignment="1">
      <alignment horizontal="center" vertical="center"/>
    </xf>
    <xf numFmtId="0" fontId="36" fillId="0" borderId="0" xfId="129" applyFont="1" applyAlignment="1">
      <alignment vertical="center"/>
    </xf>
    <xf numFmtId="0" fontId="50" fillId="0" borderId="0" xfId="129" applyFont="1" applyAlignment="1">
      <alignment vertical="center"/>
    </xf>
    <xf numFmtId="0" fontId="43" fillId="0" borderId="0" xfId="129" applyFont="1" applyAlignment="1">
      <alignment horizontal="right" vertical="center"/>
    </xf>
    <xf numFmtId="0" fontId="37" fillId="0" borderId="14" xfId="129" applyFont="1" applyBorder="1" applyAlignment="1">
      <alignment horizontal="center" vertical="center" wrapText="1"/>
    </xf>
    <xf numFmtId="0" fontId="129" fillId="0" borderId="20" xfId="129" applyFont="1" applyBorder="1" applyAlignment="1">
      <alignment horizontal="center" vertical="center" wrapText="1"/>
    </xf>
    <xf numFmtId="0" fontId="129" fillId="0" borderId="20" xfId="129" applyFont="1" applyBorder="1" applyAlignment="1">
      <alignment vertical="center" wrapText="1"/>
    </xf>
    <xf numFmtId="0" fontId="130" fillId="0" borderId="0" xfId="129" applyFont="1" applyAlignment="1">
      <alignment vertical="center"/>
    </xf>
    <xf numFmtId="0" fontId="36" fillId="0" borderId="21" xfId="129" quotePrefix="1" applyFont="1" applyBorder="1" applyAlignment="1">
      <alignment horizontal="center" vertical="center" wrapText="1"/>
    </xf>
    <xf numFmtId="0" fontId="36" fillId="0" borderId="21" xfId="129" applyFont="1" applyBorder="1" applyAlignment="1">
      <alignment vertical="center" wrapText="1"/>
    </xf>
    <xf numFmtId="3" fontId="36" fillId="0" borderId="21" xfId="62" applyNumberFormat="1" applyFont="1" applyBorder="1" applyAlignment="1">
      <alignment horizontal="center" vertical="center" wrapText="1"/>
    </xf>
    <xf numFmtId="1" fontId="36" fillId="0" borderId="45" xfId="129" applyNumberFormat="1" applyFont="1" applyBorder="1" applyAlignment="1">
      <alignment horizontal="center" vertical="center" wrapText="1"/>
    </xf>
    <xf numFmtId="1" fontId="36" fillId="0" borderId="21" xfId="129" applyNumberFormat="1" applyFont="1" applyBorder="1" applyAlignment="1">
      <alignment horizontal="center" vertical="center" wrapText="1"/>
    </xf>
    <xf numFmtId="0" fontId="129" fillId="0" borderId="21" xfId="129" applyFont="1" applyBorder="1" applyAlignment="1">
      <alignment horizontal="center" vertical="center" wrapText="1"/>
    </xf>
    <xf numFmtId="0" fontId="129" fillId="0" borderId="21" xfId="129" applyFont="1" applyBorder="1" applyAlignment="1">
      <alignment vertical="center" wrapText="1"/>
    </xf>
    <xf numFmtId="0" fontId="130" fillId="0" borderId="0" xfId="129" applyFont="1" applyAlignment="1">
      <alignment horizontal="center" vertical="center"/>
    </xf>
    <xf numFmtId="0" fontId="129" fillId="0" borderId="21" xfId="129" applyFont="1" applyBorder="1" applyAlignment="1">
      <alignment horizontal="left" vertical="center" wrapText="1"/>
    </xf>
    <xf numFmtId="0" fontId="37" fillId="0" borderId="16" xfId="129" applyFont="1" applyBorder="1" applyAlignment="1">
      <alignment horizontal="center" vertical="center" wrapText="1"/>
    </xf>
    <xf numFmtId="0" fontId="37" fillId="0" borderId="14" xfId="129" applyFont="1" applyBorder="1" applyAlignment="1">
      <alignment vertical="center" wrapText="1"/>
    </xf>
    <xf numFmtId="3" fontId="37" fillId="0" borderId="14" xfId="62" applyNumberFormat="1" applyFont="1" applyBorder="1" applyAlignment="1">
      <alignment horizontal="center" vertical="center" wrapText="1"/>
    </xf>
    <xf numFmtId="0" fontId="83" fillId="0" borderId="0" xfId="129" applyFont="1" applyAlignment="1">
      <alignment vertical="center"/>
    </xf>
    <xf numFmtId="3" fontId="50" fillId="0" borderId="0" xfId="151" applyNumberFormat="1" applyFont="1" applyFill="1"/>
    <xf numFmtId="3" fontId="15" fillId="0" borderId="0" xfId="151" applyNumberFormat="1" applyFont="1"/>
    <xf numFmtId="0" fontId="15" fillId="39" borderId="0" xfId="151" applyFont="1" applyFill="1"/>
    <xf numFmtId="0" fontId="148" fillId="0" borderId="0" xfId="132" applyFont="1" applyAlignment="1">
      <alignment horizontal="center"/>
    </xf>
    <xf numFmtId="4" fontId="149" fillId="0" borderId="14" xfId="0" applyNumberFormat="1" applyFont="1" applyFill="1" applyBorder="1" applyAlignment="1">
      <alignment horizontal="center" vertical="center" wrapText="1"/>
    </xf>
    <xf numFmtId="0" fontId="6" fillId="0" borderId="14" xfId="151" applyFont="1" applyFill="1" applyBorder="1" applyAlignment="1" applyProtection="1">
      <alignment horizontal="center" vertical="center" wrapText="1"/>
      <protection hidden="1"/>
    </xf>
    <xf numFmtId="2" fontId="27" fillId="0" borderId="14" xfId="0" applyNumberFormat="1" applyFont="1" applyBorder="1" applyAlignment="1">
      <alignment horizontal="center" vertical="center" wrapText="1"/>
    </xf>
    <xf numFmtId="3" fontId="6" fillId="0" borderId="0" xfId="151" applyNumberFormat="1" applyFont="1" applyAlignment="1">
      <alignment horizontal="center" vertical="center"/>
    </xf>
    <xf numFmtId="0" fontId="6" fillId="0" borderId="16" xfId="151" applyFont="1" applyFill="1" applyBorder="1" applyAlignment="1" applyProtection="1">
      <alignment horizontal="center" vertical="center" wrapText="1"/>
      <protection hidden="1"/>
    </xf>
    <xf numFmtId="4" fontId="27" fillId="0" borderId="14" xfId="0" applyNumberFormat="1" applyFont="1" applyFill="1" applyBorder="1" applyAlignment="1">
      <alignment horizontal="center" vertical="center" wrapText="1"/>
    </xf>
    <xf numFmtId="0" fontId="83" fillId="0" borderId="0" xfId="103" applyFont="1" applyAlignment="1">
      <alignment horizontal="center" vertical="center"/>
    </xf>
    <xf numFmtId="0" fontId="83" fillId="0" borderId="0" xfId="103" applyFont="1" applyAlignment="1">
      <alignment vertical="center"/>
    </xf>
    <xf numFmtId="0" fontId="5" fillId="0" borderId="0" xfId="103" applyFont="1" applyAlignment="1">
      <alignment horizontal="right" vertical="center"/>
    </xf>
    <xf numFmtId="0" fontId="37" fillId="0" borderId="0" xfId="146" applyFont="1" applyAlignment="1">
      <alignment horizontal="right"/>
    </xf>
    <xf numFmtId="0" fontId="5" fillId="0" borderId="0" xfId="129" applyFont="1" applyAlignment="1">
      <alignment horizontal="right" vertical="center"/>
    </xf>
    <xf numFmtId="0" fontId="5" fillId="0" borderId="0" xfId="132" applyFont="1" applyFill="1" applyAlignment="1">
      <alignment horizontal="right"/>
    </xf>
    <xf numFmtId="0" fontId="38" fillId="0" borderId="0" xfId="116" applyFont="1" applyAlignment="1">
      <alignment horizontal="right" vertical="center" wrapText="1"/>
    </xf>
    <xf numFmtId="0" fontId="37" fillId="0" borderId="0" xfId="116" applyFont="1" applyBorder="1" applyAlignment="1">
      <alignment vertical="center" wrapText="1"/>
    </xf>
    <xf numFmtId="0" fontId="5" fillId="0" borderId="0" xfId="116" applyFont="1" applyFill="1" applyAlignment="1">
      <alignment vertical="center"/>
    </xf>
    <xf numFmtId="0" fontId="5" fillId="0" borderId="0" xfId="116" applyFont="1" applyFill="1" applyAlignment="1">
      <alignment horizontal="right" vertical="center"/>
    </xf>
    <xf numFmtId="0" fontId="5" fillId="0" borderId="0" xfId="116" applyFont="1" applyFill="1" applyBorder="1" applyAlignment="1">
      <alignment vertical="center"/>
    </xf>
    <xf numFmtId="0" fontId="150" fillId="0" borderId="14" xfId="132" applyFont="1" applyBorder="1" applyAlignment="1">
      <alignment horizontal="center"/>
    </xf>
    <xf numFmtId="3" fontId="145" fillId="0" borderId="14" xfId="0" applyNumberFormat="1" applyFont="1" applyBorder="1" applyAlignment="1">
      <alignment horizontal="center" vertical="center"/>
    </xf>
    <xf numFmtId="0" fontId="36" fillId="0" borderId="14" xfId="103" applyFont="1" applyBorder="1" applyAlignment="1">
      <alignment horizontal="center" vertical="center"/>
    </xf>
    <xf numFmtId="4" fontId="114" fillId="0" borderId="0" xfId="52" applyNumberFormat="1" applyFont="1" applyFill="1" applyAlignment="1">
      <alignment wrapText="1"/>
    </xf>
    <xf numFmtId="4" fontId="45" fillId="0" borderId="0" xfId="116" applyNumberFormat="1" applyFont="1" applyFill="1" applyAlignment="1">
      <alignment horizontal="right" vertical="top" wrapText="1"/>
    </xf>
    <xf numFmtId="3" fontId="6" fillId="0" borderId="0" xfId="116" applyNumberFormat="1" applyFont="1" applyFill="1" applyAlignment="1">
      <alignment vertical="center" wrapText="1"/>
    </xf>
    <xf numFmtId="3" fontId="114" fillId="0" borderId="0" xfId="116" applyNumberFormat="1" applyFont="1" applyFill="1" applyAlignment="1">
      <alignment wrapText="1"/>
    </xf>
    <xf numFmtId="1" fontId="38" fillId="0" borderId="46" xfId="116" applyNumberFormat="1" applyFont="1" applyFill="1" applyBorder="1" applyAlignment="1">
      <alignment horizontal="center" vertical="center" wrapText="1"/>
    </xf>
    <xf numFmtId="0" fontId="38" fillId="0" borderId="46" xfId="116" applyFont="1" applyFill="1" applyBorder="1" applyAlignment="1">
      <alignment horizontal="center" vertical="center" wrapText="1"/>
    </xf>
    <xf numFmtId="176" fontId="38" fillId="0" borderId="46" xfId="116" applyNumberFormat="1" applyFont="1" applyFill="1" applyBorder="1" applyAlignment="1">
      <alignment horizontal="center" vertical="center" wrapText="1"/>
    </xf>
    <xf numFmtId="174" fontId="38" fillId="0" borderId="46" xfId="52" applyNumberFormat="1" applyFont="1" applyFill="1" applyBorder="1" applyAlignment="1">
      <alignment horizontal="center" vertical="center" wrapText="1"/>
    </xf>
    <xf numFmtId="4" fontId="38" fillId="0" borderId="46" xfId="52" applyNumberFormat="1" applyFont="1" applyFill="1" applyBorder="1" applyAlignment="1">
      <alignment horizontal="center" vertical="center" wrapText="1"/>
    </xf>
    <xf numFmtId="3" fontId="38" fillId="0" borderId="46" xfId="116" applyNumberFormat="1" applyFont="1" applyFill="1" applyBorder="1" applyAlignment="1">
      <alignment horizontal="center" vertical="center" wrapText="1"/>
    </xf>
    <xf numFmtId="1" fontId="38" fillId="0" borderId="47" xfId="116" applyNumberFormat="1" applyFont="1" applyFill="1" applyBorder="1" applyAlignment="1">
      <alignment horizontal="center" vertical="center" wrapText="1"/>
    </xf>
    <xf numFmtId="0" fontId="5" fillId="0" borderId="47" xfId="116" applyFont="1" applyFill="1" applyBorder="1" applyAlignment="1">
      <alignment horizontal="left" vertical="center" wrapText="1"/>
    </xf>
    <xf numFmtId="0" fontId="38" fillId="0" borderId="47" xfId="116" applyFont="1" applyFill="1" applyBorder="1" applyAlignment="1">
      <alignment horizontal="center" vertical="center" wrapText="1"/>
    </xf>
    <xf numFmtId="176" fontId="38" fillId="0" borderId="47" xfId="116" applyNumberFormat="1" applyFont="1" applyFill="1" applyBorder="1" applyAlignment="1">
      <alignment horizontal="center" vertical="center" wrapText="1"/>
    </xf>
    <xf numFmtId="174" fontId="38" fillId="0" borderId="47" xfId="52" applyNumberFormat="1" applyFont="1" applyFill="1" applyBorder="1" applyAlignment="1">
      <alignment horizontal="center" vertical="center" wrapText="1"/>
    </xf>
    <xf numFmtId="4" fontId="38" fillId="0" borderId="47" xfId="52" applyNumberFormat="1" applyFont="1" applyFill="1" applyBorder="1" applyAlignment="1">
      <alignment horizontal="center" vertical="center" wrapText="1"/>
    </xf>
    <xf numFmtId="3" fontId="38" fillId="0" borderId="47" xfId="116" applyNumberFormat="1" applyFont="1" applyFill="1" applyBorder="1" applyAlignment="1">
      <alignment vertical="center" wrapText="1"/>
    </xf>
    <xf numFmtId="1" fontId="38" fillId="38" borderId="47" xfId="116" applyNumberFormat="1" applyFont="1" applyFill="1" applyBorder="1" applyAlignment="1">
      <alignment horizontal="center" vertical="center" wrapText="1"/>
    </xf>
    <xf numFmtId="0" fontId="5" fillId="38" borderId="47" xfId="116" applyFont="1" applyFill="1" applyBorder="1" applyAlignment="1">
      <alignment horizontal="left" vertical="center" wrapText="1"/>
    </xf>
    <xf numFmtId="0" fontId="38" fillId="38" borderId="47" xfId="116" applyFont="1" applyFill="1" applyBorder="1" applyAlignment="1">
      <alignment horizontal="center" vertical="center" wrapText="1"/>
    </xf>
    <xf numFmtId="176" fontId="38" fillId="38" borderId="47" xfId="116" applyNumberFormat="1" applyFont="1" applyFill="1" applyBorder="1" applyAlignment="1">
      <alignment horizontal="center" vertical="center" wrapText="1"/>
    </xf>
    <xf numFmtId="174" fontId="38" fillId="38" borderId="47" xfId="52" applyNumberFormat="1" applyFont="1" applyFill="1" applyBorder="1" applyAlignment="1">
      <alignment horizontal="center" vertical="center" wrapText="1"/>
    </xf>
    <xf numFmtId="4" fontId="38" fillId="38" borderId="47" xfId="52" applyNumberFormat="1" applyFont="1" applyFill="1" applyBorder="1" applyAlignment="1">
      <alignment horizontal="center" vertical="center" wrapText="1"/>
    </xf>
    <xf numFmtId="3" fontId="38" fillId="38" borderId="47" xfId="116" applyNumberFormat="1" applyFont="1" applyFill="1" applyBorder="1" applyAlignment="1">
      <alignment vertical="center" wrapText="1"/>
    </xf>
    <xf numFmtId="1" fontId="5" fillId="0" borderId="47" xfId="116" applyNumberFormat="1" applyFont="1" applyFill="1" applyBorder="1" applyAlignment="1">
      <alignment horizontal="center" vertical="center" wrapText="1"/>
    </xf>
    <xf numFmtId="0" fontId="5" fillId="0" borderId="47" xfId="116" applyFont="1" applyFill="1" applyBorder="1" applyAlignment="1">
      <alignment vertical="center" wrapText="1"/>
    </xf>
    <xf numFmtId="0" fontId="5" fillId="0" borderId="47" xfId="116" applyFont="1" applyFill="1" applyBorder="1" applyAlignment="1">
      <alignment horizontal="center" vertical="center" wrapText="1"/>
    </xf>
    <xf numFmtId="192" fontId="5" fillId="0" borderId="47" xfId="116" applyNumberFormat="1" applyFont="1" applyFill="1" applyBorder="1" applyAlignment="1">
      <alignment horizontal="center" vertical="center" wrapText="1"/>
    </xf>
    <xf numFmtId="192" fontId="5" fillId="0" borderId="47" xfId="116" applyNumberFormat="1" applyFont="1" applyFill="1" applyBorder="1" applyAlignment="1">
      <alignment vertical="center" wrapText="1"/>
    </xf>
    <xf numFmtId="49" fontId="5" fillId="0" borderId="47" xfId="116" applyNumberFormat="1" applyFont="1" applyFill="1" applyBorder="1" applyAlignment="1">
      <alignment horizontal="center" vertical="center" wrapText="1"/>
    </xf>
    <xf numFmtId="176" fontId="6" fillId="0" borderId="47" xfId="52" applyNumberFormat="1" applyFont="1" applyFill="1" applyBorder="1" applyAlignment="1">
      <alignment horizontal="center" vertical="center" wrapText="1"/>
    </xf>
    <xf numFmtId="1" fontId="6" fillId="0" borderId="47" xfId="116" applyNumberFormat="1" applyFont="1" applyFill="1" applyBorder="1" applyAlignment="1">
      <alignment horizontal="center" vertical="center" wrapText="1"/>
    </xf>
    <xf numFmtId="0" fontId="6" fillId="0" borderId="47" xfId="116" applyFont="1" applyFill="1" applyBorder="1" applyAlignment="1">
      <alignment vertical="center" wrapText="1"/>
    </xf>
    <xf numFmtId="0" fontId="6" fillId="0" borderId="47" xfId="116" applyFont="1" applyFill="1" applyBorder="1" applyAlignment="1">
      <alignment horizontal="left" vertical="center" wrapText="1"/>
    </xf>
    <xf numFmtId="0" fontId="6" fillId="0" borderId="47" xfId="116" applyFont="1" applyFill="1" applyBorder="1" applyAlignment="1">
      <alignment horizontal="center" vertical="center" wrapText="1"/>
    </xf>
    <xf numFmtId="176" fontId="114" fillId="0" borderId="47" xfId="116" quotePrefix="1" applyNumberFormat="1" applyFont="1" applyFill="1" applyBorder="1" applyAlignment="1">
      <alignment horizontal="center" vertical="center" wrapText="1"/>
    </xf>
    <xf numFmtId="4" fontId="6" fillId="0" borderId="47" xfId="116" applyNumberFormat="1" applyFont="1" applyBorder="1" applyAlignment="1">
      <alignment horizontal="center" vertical="center" wrapText="1"/>
    </xf>
    <xf numFmtId="3" fontId="6" fillId="0" borderId="47" xfId="116" applyNumberFormat="1" applyFont="1" applyBorder="1" applyAlignment="1">
      <alignment vertical="center" wrapText="1"/>
    </xf>
    <xf numFmtId="3" fontId="38" fillId="0" borderId="47" xfId="52" applyNumberFormat="1" applyFont="1" applyFill="1" applyBorder="1" applyAlignment="1">
      <alignment vertical="center" wrapText="1"/>
    </xf>
    <xf numFmtId="49" fontId="6" fillId="0" borderId="47" xfId="116" applyNumberFormat="1" applyFont="1" applyFill="1" applyBorder="1" applyAlignment="1">
      <alignment horizontal="center" vertical="center" wrapText="1"/>
    </xf>
    <xf numFmtId="4" fontId="40" fillId="0" borderId="47" xfId="52" applyNumberFormat="1" applyFont="1" applyFill="1" applyBorder="1" applyAlignment="1">
      <alignment horizontal="center" vertical="center" wrapText="1"/>
    </xf>
    <xf numFmtId="0" fontId="6" fillId="0" borderId="48" xfId="116" applyFont="1" applyFill="1" applyBorder="1" applyAlignment="1">
      <alignment vertical="center" wrapText="1"/>
    </xf>
    <xf numFmtId="4" fontId="114" fillId="0" borderId="48" xfId="52" applyNumberFormat="1" applyFont="1" applyFill="1" applyBorder="1" applyAlignment="1">
      <alignment horizontal="center" vertical="center" wrapText="1"/>
    </xf>
    <xf numFmtId="0" fontId="6" fillId="0" borderId="14" xfId="116" applyFont="1" applyBorder="1" applyAlignment="1">
      <alignment vertical="center" wrapText="1"/>
    </xf>
    <xf numFmtId="0" fontId="38" fillId="0" borderId="14" xfId="116" applyFont="1" applyBorder="1" applyAlignment="1">
      <alignment vertical="center" wrapText="1"/>
    </xf>
    <xf numFmtId="0" fontId="38" fillId="0" borderId="14" xfId="116" applyFont="1" applyBorder="1" applyAlignment="1">
      <alignment horizontal="center" vertical="center" wrapText="1"/>
    </xf>
    <xf numFmtId="41" fontId="38" fillId="0" borderId="14" xfId="65" applyNumberFormat="1" applyFont="1" applyBorder="1" applyAlignment="1">
      <alignment horizontal="center" vertical="center" wrapText="1"/>
    </xf>
    <xf numFmtId="176" fontId="114" fillId="0" borderId="48" xfId="116" applyNumberFormat="1" applyFont="1" applyFill="1" applyBorder="1" applyAlignment="1">
      <alignment horizontal="center" wrapText="1"/>
    </xf>
    <xf numFmtId="174" fontId="114" fillId="0" borderId="48" xfId="52" applyNumberFormat="1" applyFont="1" applyFill="1" applyBorder="1" applyAlignment="1">
      <alignment horizontal="center" vertical="center" wrapText="1"/>
    </xf>
    <xf numFmtId="4" fontId="6" fillId="0" borderId="21" xfId="52" applyNumberFormat="1" applyFont="1" applyFill="1" applyBorder="1" applyAlignment="1">
      <alignment horizontal="right"/>
    </xf>
    <xf numFmtId="3" fontId="6" fillId="0" borderId="21" xfId="103" applyNumberFormat="1" applyFont="1" applyFill="1" applyBorder="1" applyAlignment="1">
      <alignment horizontal="right" vertical="center" wrapText="1"/>
    </xf>
    <xf numFmtId="4" fontId="6" fillId="0" borderId="36" xfId="52" applyNumberFormat="1" applyFont="1" applyFill="1" applyBorder="1" applyAlignment="1">
      <alignment horizontal="right"/>
    </xf>
    <xf numFmtId="3" fontId="6" fillId="0" borderId="36" xfId="103" applyNumberFormat="1" applyFont="1" applyFill="1" applyBorder="1" applyAlignment="1">
      <alignment horizontal="right" vertical="center" wrapText="1"/>
    </xf>
    <xf numFmtId="0" fontId="6" fillId="0" borderId="10" xfId="132" applyFont="1" applyFill="1" applyBorder="1" applyAlignment="1">
      <alignment horizontal="left" vertical="center" wrapText="1"/>
    </xf>
    <xf numFmtId="3" fontId="37" fillId="37" borderId="14" xfId="103" applyNumberFormat="1" applyFont="1" applyFill="1" applyBorder="1" applyAlignment="1">
      <alignment horizontal="right" vertical="center" wrapText="1"/>
    </xf>
    <xf numFmtId="0" fontId="85" fillId="0" borderId="0" xfId="116" applyFont="1" applyFill="1" applyAlignment="1"/>
    <xf numFmtId="0" fontId="85" fillId="0" borderId="0" xfId="116" applyFont="1" applyFill="1" applyAlignment="1">
      <alignment horizontal="center"/>
    </xf>
    <xf numFmtId="0" fontId="50" fillId="0" borderId="0" xfId="116" applyFont="1" applyFill="1" applyAlignment="1">
      <alignment vertical="top" wrapText="1"/>
    </xf>
    <xf numFmtId="0" fontId="50" fillId="0" borderId="0" xfId="116" applyFont="1" applyFill="1" applyAlignment="1"/>
    <xf numFmtId="0" fontId="148" fillId="0" borderId="0" xfId="0" applyFont="1" applyFill="1" applyAlignment="1"/>
    <xf numFmtId="0" fontId="150" fillId="0" borderId="10" xfId="0" applyFont="1" applyFill="1" applyBorder="1" applyAlignment="1">
      <alignment horizontal="center" vertical="center" wrapText="1"/>
    </xf>
    <xf numFmtId="0" fontId="6" fillId="0" borderId="10" xfId="103" applyFont="1" applyFill="1" applyBorder="1" applyAlignment="1">
      <alignment horizontal="center" vertical="center"/>
    </xf>
    <xf numFmtId="3" fontId="6" fillId="0" borderId="10" xfId="152" applyNumberFormat="1" applyFont="1" applyFill="1" applyBorder="1"/>
    <xf numFmtId="3" fontId="6" fillId="0" borderId="10" xfId="152" applyNumberFormat="1" applyFont="1" applyFill="1" applyBorder="1" applyAlignment="1">
      <alignment horizontal="right"/>
    </xf>
    <xf numFmtId="0" fontId="36" fillId="0" borderId="0" xfId="152" applyFont="1" applyFill="1"/>
    <xf numFmtId="3" fontId="147" fillId="0" borderId="10" xfId="0" applyNumberFormat="1" applyFont="1" applyFill="1" applyBorder="1" applyAlignment="1"/>
    <xf numFmtId="0" fontId="147" fillId="0" borderId="0" xfId="0" applyFont="1" applyFill="1" applyAlignment="1"/>
    <xf numFmtId="0" fontId="148" fillId="0" borderId="0" xfId="0" applyFont="1" applyFill="1" applyAlignment="1">
      <alignment horizontal="center"/>
    </xf>
    <xf numFmtId="3" fontId="37" fillId="37" borderId="14" xfId="103" applyNumberFormat="1" applyFont="1" applyFill="1" applyBorder="1" applyAlignment="1">
      <alignment horizontal="center" vertical="center" wrapText="1"/>
    </xf>
    <xf numFmtId="194" fontId="37" fillId="0" borderId="14" xfId="103" applyNumberFormat="1" applyFont="1" applyFill="1" applyBorder="1" applyAlignment="1">
      <alignment horizontal="center" vertical="center" wrapText="1"/>
    </xf>
    <xf numFmtId="0" fontId="40" fillId="0" borderId="0" xfId="116" applyFont="1" applyFill="1" applyAlignment="1">
      <alignment horizontal="center" vertical="center" wrapText="1"/>
    </xf>
    <xf numFmtId="0" fontId="147" fillId="0" borderId="10" xfId="0" applyFont="1" applyBorder="1" applyAlignment="1">
      <alignment horizontal="center" vertical="center" wrapText="1"/>
    </xf>
    <xf numFmtId="0" fontId="147" fillId="0" borderId="10" xfId="0" applyFont="1" applyBorder="1" applyAlignment="1">
      <alignment vertical="center" wrapText="1"/>
    </xf>
    <xf numFmtId="0" fontId="43" fillId="0" borderId="0" xfId="116" applyFont="1" applyFill="1" applyAlignment="1">
      <alignment horizontal="center" vertical="center" wrapText="1"/>
    </xf>
    <xf numFmtId="0" fontId="40" fillId="0" borderId="0" xfId="116" applyFont="1" applyFill="1" applyAlignment="1">
      <alignment horizontal="left" vertical="center" wrapText="1"/>
    </xf>
    <xf numFmtId="0" fontId="6" fillId="0" borderId="0" xfId="116" applyFont="1" applyFill="1" applyAlignment="1">
      <alignment horizontal="left" vertical="center" wrapText="1"/>
    </xf>
    <xf numFmtId="43" fontId="40" fillId="0" borderId="0" xfId="65" applyFont="1" applyFill="1" applyAlignment="1">
      <alignment horizontal="center" vertical="center" wrapText="1"/>
    </xf>
    <xf numFmtId="3" fontId="43" fillId="0" borderId="0" xfId="116" applyNumberFormat="1" applyFont="1" applyFill="1" applyAlignment="1">
      <alignment horizontal="center" vertical="center" wrapText="1"/>
    </xf>
    <xf numFmtId="0" fontId="5" fillId="0" borderId="0" xfId="151" applyFont="1" applyAlignment="1">
      <alignment horizontal="right" vertical="center"/>
    </xf>
    <xf numFmtId="0" fontId="38" fillId="0" borderId="0" xfId="103" applyFont="1" applyFill="1" applyAlignment="1">
      <alignment horizontal="center" vertical="center" wrapText="1"/>
    </xf>
    <xf numFmtId="0" fontId="6" fillId="0" borderId="0" xfId="103" applyFont="1" applyFill="1" applyAlignment="1">
      <alignment horizontal="center" vertical="center"/>
    </xf>
    <xf numFmtId="0" fontId="87" fillId="0" borderId="0" xfId="103" applyFont="1" applyFill="1" applyAlignment="1">
      <alignment horizontal="center" vertical="center" wrapText="1"/>
    </xf>
    <xf numFmtId="0" fontId="88" fillId="0" borderId="0" xfId="103" applyFont="1" applyFill="1" applyAlignment="1">
      <alignment horizontal="center" vertical="center" wrapText="1"/>
    </xf>
    <xf numFmtId="3" fontId="45" fillId="0" borderId="0" xfId="103" applyNumberFormat="1" applyFont="1" applyFill="1" applyAlignment="1">
      <alignment horizontal="center" vertical="center" wrapText="1"/>
    </xf>
    <xf numFmtId="0" fontId="45" fillId="0" borderId="0" xfId="103" applyFont="1" applyFill="1" applyAlignment="1">
      <alignment horizontal="center" vertical="center" wrapText="1"/>
    </xf>
    <xf numFmtId="0" fontId="79" fillId="0" borderId="0" xfId="103" applyFont="1" applyFill="1" applyAlignment="1">
      <alignment horizontal="left" vertical="center"/>
    </xf>
    <xf numFmtId="0" fontId="38" fillId="0" borderId="0" xfId="103" applyFont="1" applyFill="1" applyAlignment="1">
      <alignment horizontal="left" vertical="center" wrapText="1"/>
    </xf>
    <xf numFmtId="0" fontId="14" fillId="0" borderId="0" xfId="103" applyFill="1" applyAlignment="1">
      <alignment horizontal="right" vertical="center"/>
    </xf>
    <xf numFmtId="3" fontId="45" fillId="0" borderId="0" xfId="103" applyNumberFormat="1" applyFont="1" applyFill="1" applyAlignment="1">
      <alignment horizontal="right" vertical="center" wrapText="1"/>
    </xf>
    <xf numFmtId="0" fontId="45" fillId="0" borderId="0" xfId="103" applyFont="1" applyFill="1" applyAlignment="1">
      <alignment horizontal="right" vertical="center" wrapText="1"/>
    </xf>
    <xf numFmtId="0" fontId="40" fillId="0" borderId="0" xfId="103" applyFont="1" applyFill="1" applyAlignment="1">
      <alignment horizontal="center" vertical="center" wrapText="1"/>
    </xf>
    <xf numFmtId="0" fontId="14" fillId="0" borderId="0" xfId="103" applyFont="1" applyFill="1" applyAlignment="1">
      <alignment horizontal="center" vertical="center" wrapText="1"/>
    </xf>
    <xf numFmtId="0" fontId="5" fillId="0" borderId="10" xfId="103" applyFont="1" applyFill="1" applyBorder="1" applyAlignment="1">
      <alignment horizontal="center" vertical="center" wrapText="1"/>
    </xf>
    <xf numFmtId="0" fontId="6" fillId="0" borderId="10" xfId="103" applyFont="1" applyFill="1" applyBorder="1" applyAlignment="1">
      <alignment horizontal="center" vertical="center" wrapText="1"/>
    </xf>
    <xf numFmtId="0" fontId="6" fillId="40" borderId="10" xfId="0" applyFont="1" applyFill="1" applyBorder="1" applyAlignment="1">
      <alignment horizontal="left" vertical="center" wrapText="1"/>
    </xf>
    <xf numFmtId="3" fontId="6" fillId="0" borderId="10" xfId="103" applyNumberFormat="1" applyFont="1" applyFill="1" applyBorder="1" applyAlignment="1">
      <alignment horizontal="right" vertical="center" wrapText="1"/>
    </xf>
    <xf numFmtId="3" fontId="6" fillId="40" borderId="10" xfId="0" applyNumberFormat="1" applyFont="1" applyFill="1" applyBorder="1" applyAlignment="1">
      <alignment horizontal="right" vertical="center" wrapText="1"/>
    </xf>
    <xf numFmtId="3" fontId="38" fillId="0" borderId="10" xfId="103" applyNumberFormat="1" applyFont="1" applyFill="1" applyBorder="1" applyAlignment="1">
      <alignment horizontal="right" vertical="center" wrapText="1"/>
    </xf>
    <xf numFmtId="0" fontId="49" fillId="0" borderId="10" xfId="103" applyFont="1" applyFill="1" applyBorder="1" applyAlignment="1">
      <alignment horizontal="left" vertical="center" wrapText="1"/>
    </xf>
    <xf numFmtId="3" fontId="6" fillId="0" borderId="10" xfId="52" applyNumberFormat="1" applyFont="1" applyFill="1" applyBorder="1" applyAlignment="1">
      <alignment horizontal="right" vertical="center" wrapText="1"/>
    </xf>
    <xf numFmtId="3" fontId="40" fillId="0" borderId="10" xfId="103" applyNumberFormat="1" applyFont="1" applyFill="1" applyBorder="1" applyAlignment="1">
      <alignment horizontal="right" vertical="center" wrapText="1"/>
    </xf>
    <xf numFmtId="170" fontId="6" fillId="0" borderId="10" xfId="52"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3" fontId="155" fillId="0" borderId="10" xfId="48" applyNumberFormat="1" applyFont="1" applyFill="1" applyBorder="1" applyAlignment="1">
      <alignment horizontal="right" vertical="center" wrapText="1" shrinkToFit="1"/>
    </xf>
    <xf numFmtId="170" fontId="155" fillId="0" borderId="10" xfId="48" applyNumberFormat="1" applyFont="1" applyFill="1" applyBorder="1" applyAlignment="1">
      <alignment horizontal="right" vertical="center" wrapText="1" shrinkToFit="1"/>
    </xf>
    <xf numFmtId="1" fontId="155" fillId="0" borderId="10" xfId="0" applyNumberFormat="1" applyFont="1" applyFill="1" applyBorder="1" applyAlignment="1">
      <alignment horizontal="center" vertical="center" wrapText="1" shrinkToFit="1"/>
    </xf>
    <xf numFmtId="0" fontId="6" fillId="0" borderId="10" xfId="0" applyFont="1" applyFill="1" applyBorder="1" applyAlignment="1">
      <alignment horizontal="center" vertical="center" wrapText="1"/>
    </xf>
    <xf numFmtId="0" fontId="155" fillId="0" borderId="10" xfId="0" applyFont="1" applyFill="1" applyBorder="1" applyAlignment="1">
      <alignment horizontal="left" vertical="center" wrapText="1"/>
    </xf>
    <xf numFmtId="0" fontId="49" fillId="0" borderId="10" xfId="0" applyFont="1" applyFill="1" applyBorder="1" applyAlignment="1">
      <alignment horizontal="left" vertical="center" wrapText="1"/>
    </xf>
    <xf numFmtId="3" fontId="5" fillId="0" borderId="10" xfId="52" applyNumberFormat="1" applyFont="1" applyFill="1" applyBorder="1" applyAlignment="1">
      <alignment horizontal="right" vertical="center" wrapText="1"/>
    </xf>
    <xf numFmtId="0" fontId="6" fillId="0" borderId="10" xfId="47" applyFont="1" applyFill="1" applyBorder="1" applyAlignment="1">
      <alignment horizontal="left" vertical="center" wrapText="1"/>
    </xf>
    <xf numFmtId="0" fontId="6" fillId="40" borderId="10" xfId="47" applyFont="1" applyFill="1" applyBorder="1" applyAlignment="1">
      <alignment horizontal="left" vertical="center" wrapText="1"/>
    </xf>
    <xf numFmtId="3" fontId="6" fillId="0" borderId="10" xfId="103" applyNumberFormat="1" applyFont="1" applyFill="1" applyBorder="1" applyAlignment="1">
      <alignment horizontal="right" vertical="center"/>
    </xf>
    <xf numFmtId="0" fontId="6" fillId="0" borderId="49" xfId="103" applyFont="1" applyFill="1" applyBorder="1" applyAlignment="1">
      <alignment horizontal="center" vertical="center"/>
    </xf>
    <xf numFmtId="0" fontId="6" fillId="0" borderId="49" xfId="103" applyFont="1" applyFill="1" applyBorder="1" applyAlignment="1">
      <alignment horizontal="center" vertical="center" wrapText="1"/>
    </xf>
    <xf numFmtId="0" fontId="6" fillId="38" borderId="10" xfId="103" applyFont="1" applyFill="1" applyBorder="1" applyAlignment="1">
      <alignment horizontal="center" vertical="center" wrapText="1"/>
    </xf>
    <xf numFmtId="0" fontId="5" fillId="38" borderId="10" xfId="103" applyFont="1" applyFill="1" applyBorder="1" applyAlignment="1">
      <alignment horizontal="left" vertical="center" wrapText="1"/>
    </xf>
    <xf numFmtId="0" fontId="5" fillId="38" borderId="10" xfId="103" applyFont="1" applyFill="1" applyBorder="1" applyAlignment="1">
      <alignment horizontal="center" vertical="center" wrapText="1"/>
    </xf>
    <xf numFmtId="3" fontId="38" fillId="38" borderId="10" xfId="103" applyNumberFormat="1" applyFont="1" applyFill="1" applyBorder="1" applyAlignment="1">
      <alignment horizontal="right" vertical="center" wrapText="1"/>
    </xf>
    <xf numFmtId="0" fontId="6" fillId="0" borderId="10" xfId="103" applyFont="1" applyFill="1" applyBorder="1" applyAlignment="1">
      <alignment vertical="center" wrapText="1"/>
    </xf>
    <xf numFmtId="3" fontId="131" fillId="38" borderId="10" xfId="103" applyNumberFormat="1" applyFont="1" applyFill="1" applyBorder="1" applyAlignment="1">
      <alignment horizontal="right" vertical="center" wrapText="1"/>
    </xf>
    <xf numFmtId="0" fontId="49" fillId="0" borderId="10" xfId="47" applyFont="1" applyFill="1" applyBorder="1" applyAlignment="1">
      <alignment horizontal="left" vertical="center" wrapText="1"/>
    </xf>
    <xf numFmtId="0" fontId="145" fillId="0" borderId="14" xfId="132" applyFont="1" applyBorder="1" applyAlignment="1">
      <alignment horizontal="center" vertical="center"/>
    </xf>
    <xf numFmtId="0" fontId="145" fillId="0" borderId="14" xfId="132" applyFont="1" applyBorder="1" applyAlignment="1">
      <alignment horizontal="center" vertical="center" wrapText="1"/>
    </xf>
    <xf numFmtId="0" fontId="128" fillId="0" borderId="0" xfId="132" applyFont="1" applyFill="1"/>
    <xf numFmtId="4" fontId="128" fillId="0" borderId="0" xfId="52" applyNumberFormat="1" applyFont="1" applyFill="1" applyAlignment="1">
      <alignment horizontal="center"/>
    </xf>
    <xf numFmtId="0" fontId="128" fillId="37" borderId="0" xfId="132" applyFont="1" applyFill="1"/>
    <xf numFmtId="0" fontId="121" fillId="0" borderId="0" xfId="132" applyFont="1" applyFill="1"/>
    <xf numFmtId="0" fontId="134" fillId="0" borderId="0" xfId="132" applyFont="1" applyFill="1"/>
    <xf numFmtId="3" fontId="5" fillId="0" borderId="14" xfId="132" applyNumberFormat="1" applyFont="1" applyFill="1" applyBorder="1" applyAlignment="1">
      <alignment horizontal="center" vertical="center"/>
    </xf>
    <xf numFmtId="0" fontId="80" fillId="0" borderId="14" xfId="132" applyFont="1" applyBorder="1" applyAlignment="1">
      <alignment horizontal="center"/>
    </xf>
    <xf numFmtId="3" fontId="6" fillId="0" borderId="14" xfId="132" applyNumberFormat="1" applyFont="1" applyFill="1" applyBorder="1" applyAlignment="1">
      <alignment horizontal="center" vertical="center"/>
    </xf>
    <xf numFmtId="0" fontId="147" fillId="0" borderId="14" xfId="132" applyFont="1" applyBorder="1"/>
    <xf numFmtId="0" fontId="6" fillId="0" borderId="14" xfId="132" applyFont="1" applyBorder="1" applyAlignment="1">
      <alignment horizontal="center"/>
    </xf>
    <xf numFmtId="170" fontId="14" fillId="0" borderId="0" xfId="143" applyNumberFormat="1"/>
    <xf numFmtId="0" fontId="128" fillId="0" borderId="0" xfId="132" applyFont="1" applyFill="1" applyAlignment="1">
      <alignment horizontal="center"/>
    </xf>
    <xf numFmtId="0" fontId="128" fillId="0" borderId="0" xfId="132" applyFont="1" applyFill="1" applyAlignment="1"/>
    <xf numFmtId="0" fontId="147" fillId="0" borderId="0" xfId="132" applyFont="1" applyAlignment="1">
      <alignment horizontal="center" vertical="center"/>
    </xf>
    <xf numFmtId="0" fontId="147" fillId="0" borderId="0" xfId="120" applyFont="1" applyFill="1" applyAlignment="1">
      <alignment vertical="center"/>
    </xf>
    <xf numFmtId="0" fontId="145" fillId="0" borderId="0" xfId="120" applyFont="1" applyFill="1" applyAlignment="1">
      <alignment horizontal="right" vertical="center"/>
    </xf>
    <xf numFmtId="0" fontId="156" fillId="0" borderId="0" xfId="120" applyFont="1" applyFill="1" applyAlignment="1">
      <alignment horizontal="center" vertical="center"/>
    </xf>
    <xf numFmtId="0" fontId="156" fillId="0" borderId="0" xfId="120" applyFont="1" applyFill="1" applyAlignment="1">
      <alignment vertical="center"/>
    </xf>
    <xf numFmtId="0" fontId="157" fillId="0" borderId="14" xfId="120" applyFont="1" applyFill="1" applyBorder="1" applyAlignment="1">
      <alignment horizontal="center" vertical="center" wrapText="1"/>
    </xf>
    <xf numFmtId="0" fontId="150" fillId="0" borderId="0" xfId="120" applyFont="1" applyFill="1" applyAlignment="1">
      <alignment horizontal="center" vertical="center" wrapText="1"/>
    </xf>
    <xf numFmtId="0" fontId="157" fillId="0" borderId="14" xfId="120" applyFont="1" applyFill="1" applyBorder="1" applyAlignment="1">
      <alignment horizontal="left" vertical="center" wrapText="1"/>
    </xf>
    <xf numFmtId="0" fontId="158" fillId="0" borderId="14" xfId="120" applyFont="1" applyFill="1" applyBorder="1" applyAlignment="1">
      <alignment horizontal="center" vertical="center"/>
    </xf>
    <xf numFmtId="0" fontId="158" fillId="0" borderId="14" xfId="120" applyFont="1" applyFill="1" applyBorder="1" applyAlignment="1">
      <alignment horizontal="left" vertical="center" wrapText="1"/>
    </xf>
    <xf numFmtId="0" fontId="150" fillId="0" borderId="0" xfId="120" applyFont="1" applyFill="1" applyAlignment="1">
      <alignment vertical="center"/>
    </xf>
    <xf numFmtId="0" fontId="158" fillId="0" borderId="14" xfId="120" applyFont="1" applyFill="1" applyBorder="1" applyAlignment="1">
      <alignment horizontal="left" vertical="center"/>
    </xf>
    <xf numFmtId="4" fontId="158" fillId="0" borderId="14" xfId="120" applyNumberFormat="1" applyFont="1" applyFill="1" applyBorder="1" applyAlignment="1">
      <alignment horizontal="center" vertical="center"/>
    </xf>
    <xf numFmtId="0" fontId="159" fillId="0" borderId="14" xfId="120" quotePrefix="1" applyFont="1" applyFill="1" applyBorder="1" applyAlignment="1">
      <alignment horizontal="center" vertical="center"/>
    </xf>
    <xf numFmtId="0" fontId="159" fillId="0" borderId="14" xfId="120" applyFont="1" applyFill="1" applyBorder="1" applyAlignment="1">
      <alignment horizontal="left" vertical="center"/>
    </xf>
    <xf numFmtId="0" fontId="159" fillId="0" borderId="14" xfId="120" applyFont="1" applyFill="1" applyBorder="1" applyAlignment="1">
      <alignment horizontal="center" vertical="center"/>
    </xf>
    <xf numFmtId="4" fontId="159" fillId="0" borderId="14" xfId="120" applyNumberFormat="1" applyFont="1" applyFill="1" applyBorder="1" applyAlignment="1">
      <alignment horizontal="center" vertical="center"/>
    </xf>
    <xf numFmtId="0" fontId="151" fillId="0" borderId="0" xfId="120" applyFont="1" applyFill="1" applyAlignment="1">
      <alignment vertical="center"/>
    </xf>
    <xf numFmtId="0" fontId="160" fillId="0" borderId="0" xfId="120" applyFont="1" applyFill="1" applyAlignment="1">
      <alignment vertical="center"/>
    </xf>
    <xf numFmtId="0" fontId="145" fillId="0" borderId="0" xfId="120" applyFont="1" applyFill="1" applyAlignment="1">
      <alignment vertical="center"/>
    </xf>
    <xf numFmtId="0" fontId="147" fillId="0" borderId="0" xfId="128" applyFont="1" applyFill="1" applyAlignment="1">
      <alignment horizontal="center" vertical="center"/>
    </xf>
    <xf numFmtId="0" fontId="147" fillId="0" borderId="0" xfId="128" applyFont="1" applyFill="1" applyAlignment="1">
      <alignment vertical="center"/>
    </xf>
    <xf numFmtId="170" fontId="147" fillId="0" borderId="0" xfId="62" applyNumberFormat="1" applyFont="1" applyFill="1" applyAlignment="1">
      <alignment vertical="center"/>
    </xf>
    <xf numFmtId="0" fontId="145" fillId="0" borderId="0" xfId="128" applyFont="1" applyAlignment="1">
      <alignment vertical="center"/>
    </xf>
    <xf numFmtId="0" fontId="147" fillId="0" borderId="0" xfId="128" applyFont="1" applyAlignment="1">
      <alignment vertical="center"/>
    </xf>
    <xf numFmtId="0" fontId="145" fillId="0" borderId="0" xfId="128" applyFont="1" applyFill="1" applyAlignment="1">
      <alignment horizontal="center" vertical="center"/>
    </xf>
    <xf numFmtId="0" fontId="149" fillId="41" borderId="14" xfId="129" applyFont="1" applyFill="1" applyBorder="1" applyAlignment="1">
      <alignment horizontal="center"/>
    </xf>
    <xf numFmtId="0" fontId="149" fillId="41" borderId="14" xfId="132" applyFont="1" applyFill="1" applyBorder="1" applyAlignment="1">
      <alignment horizontal="left" vertical="center" wrapText="1"/>
    </xf>
    <xf numFmtId="3" fontId="149" fillId="41" borderId="14" xfId="129" applyNumberFormat="1" applyFont="1" applyFill="1" applyBorder="1" applyAlignment="1">
      <alignment horizontal="center" vertical="center"/>
    </xf>
    <xf numFmtId="4" fontId="149" fillId="41" borderId="14" xfId="129" applyNumberFormat="1" applyFont="1" applyFill="1" applyBorder="1" applyAlignment="1">
      <alignment horizontal="center" vertical="center"/>
    </xf>
    <xf numFmtId="38" fontId="150" fillId="41" borderId="14" xfId="129" applyNumberFormat="1" applyFont="1" applyFill="1" applyBorder="1" applyAlignment="1">
      <alignment horizontal="center" vertical="center"/>
    </xf>
    <xf numFmtId="4" fontId="150" fillId="41" borderId="14" xfId="129" applyNumberFormat="1" applyFont="1" applyFill="1" applyBorder="1" applyAlignment="1">
      <alignment horizontal="center" vertical="center"/>
    </xf>
    <xf numFmtId="43" fontId="147" fillId="0" borderId="0" xfId="62" applyNumberFormat="1" applyFont="1" applyFill="1" applyAlignment="1">
      <alignment vertical="center"/>
    </xf>
    <xf numFmtId="0" fontId="161" fillId="0" borderId="0" xfId="143" applyFont="1"/>
    <xf numFmtId="0" fontId="161" fillId="0" borderId="0" xfId="160" applyFont="1" applyAlignment="1"/>
    <xf numFmtId="0" fontId="162" fillId="0" borderId="0" xfId="160" applyFont="1" applyAlignment="1">
      <alignment horizontal="justify"/>
    </xf>
    <xf numFmtId="0" fontId="163" fillId="0" borderId="0" xfId="160" applyFont="1" applyAlignment="1"/>
    <xf numFmtId="0" fontId="157" fillId="0" borderId="50" xfId="160" applyFont="1" applyBorder="1" applyAlignment="1">
      <alignment horizontal="center" vertical="center" wrapText="1"/>
    </xf>
    <xf numFmtId="0" fontId="164" fillId="0" borderId="0" xfId="160" applyFont="1" applyAlignment="1"/>
    <xf numFmtId="0" fontId="161" fillId="0" borderId="0" xfId="162" applyFont="1" applyAlignment="1">
      <alignment vertical="top" wrapText="1"/>
    </xf>
    <xf numFmtId="0" fontId="161" fillId="0" borderId="0" xfId="162" applyFont="1" applyAlignment="1">
      <alignment horizontal="center"/>
    </xf>
    <xf numFmtId="43" fontId="143" fillId="0" borderId="0" xfId="69" applyFont="1"/>
    <xf numFmtId="0" fontId="156" fillId="0" borderId="0" xfId="162" applyFont="1" applyAlignment="1">
      <alignment vertical="center" wrapText="1"/>
    </xf>
    <xf numFmtId="3" fontId="156" fillId="0" borderId="0" xfId="162" applyNumberFormat="1" applyFont="1" applyAlignment="1">
      <alignment horizontal="right" vertical="center" wrapText="1"/>
    </xf>
    <xf numFmtId="0" fontId="156" fillId="0" borderId="0" xfId="162" applyFont="1" applyAlignment="1">
      <alignment horizontal="right" vertical="center" wrapText="1"/>
    </xf>
    <xf numFmtId="0" fontId="145" fillId="0" borderId="0" xfId="162" applyFont="1" applyAlignment="1">
      <alignment horizontal="center" vertical="center" wrapText="1"/>
    </xf>
    <xf numFmtId="0" fontId="157" fillId="0" borderId="50" xfId="162" applyFont="1" applyBorder="1" applyAlignment="1">
      <alignment horizontal="center" vertical="center" wrapText="1"/>
    </xf>
    <xf numFmtId="43" fontId="157" fillId="0" borderId="50" xfId="69" applyFont="1" applyBorder="1" applyAlignment="1">
      <alignment horizontal="center" vertical="center" wrapText="1"/>
    </xf>
    <xf numFmtId="170" fontId="157" fillId="0" borderId="50" xfId="69" applyNumberFormat="1" applyFont="1" applyBorder="1" applyAlignment="1">
      <alignment horizontal="center" vertical="center" wrapText="1"/>
    </xf>
    <xf numFmtId="0" fontId="157" fillId="0" borderId="50" xfId="162" applyFont="1" applyFill="1" applyBorder="1" applyAlignment="1">
      <alignment horizontal="center" vertical="center" wrapText="1"/>
    </xf>
    <xf numFmtId="0" fontId="157" fillId="0" borderId="10" xfId="162" applyFont="1" applyBorder="1" applyAlignment="1">
      <alignment horizontal="center" vertical="center" wrapText="1"/>
    </xf>
    <xf numFmtId="0" fontId="157" fillId="0" borderId="10" xfId="162" applyFont="1" applyBorder="1" applyAlignment="1">
      <alignment horizontal="left" vertical="center" wrapText="1"/>
    </xf>
    <xf numFmtId="3" fontId="158" fillId="0" borderId="10" xfId="162" applyNumberFormat="1" applyFont="1" applyFill="1" applyBorder="1" applyAlignment="1">
      <alignment horizontal="center" vertical="center" wrapText="1"/>
    </xf>
    <xf numFmtId="0" fontId="158" fillId="0" borderId="10" xfId="162" applyFont="1" applyFill="1" applyBorder="1" applyAlignment="1">
      <alignment horizontal="left" vertical="center" wrapText="1"/>
    </xf>
    <xf numFmtId="0" fontId="157" fillId="0" borderId="10" xfId="162" applyFont="1" applyFill="1" applyBorder="1" applyAlignment="1">
      <alignment horizontal="center" vertical="center" wrapText="1"/>
    </xf>
    <xf numFmtId="0" fontId="157" fillId="0" borderId="10" xfId="162" applyFont="1" applyBorder="1" applyAlignment="1">
      <alignment vertical="center" wrapText="1"/>
    </xf>
    <xf numFmtId="0" fontId="158" fillId="0" borderId="10" xfId="162" applyFont="1" applyBorder="1" applyAlignment="1">
      <alignment horizontal="center" vertical="center" wrapText="1"/>
    </xf>
    <xf numFmtId="3" fontId="158" fillId="0" borderId="10" xfId="162" applyNumberFormat="1" applyFont="1" applyBorder="1" applyAlignment="1">
      <alignment horizontal="center" vertical="center" wrapText="1"/>
    </xf>
    <xf numFmtId="0" fontId="158" fillId="0" borderId="10" xfId="162" applyFont="1" applyBorder="1" applyAlignment="1">
      <alignment horizontal="left" vertical="center" wrapText="1"/>
    </xf>
    <xf numFmtId="0" fontId="158" fillId="0" borderId="10" xfId="162" applyFont="1" applyBorder="1" applyAlignment="1">
      <alignment vertical="center" wrapText="1"/>
    </xf>
    <xf numFmtId="0" fontId="161" fillId="0" borderId="0" xfId="143" applyFont="1" applyAlignment="1">
      <alignment vertical="center"/>
    </xf>
    <xf numFmtId="0" fontId="157" fillId="0" borderId="49" xfId="162" applyFont="1" applyBorder="1" applyAlignment="1">
      <alignment horizontal="center" wrapText="1"/>
    </xf>
    <xf numFmtId="0" fontId="157" fillId="0" borderId="49" xfId="162" applyFont="1" applyBorder="1" applyAlignment="1">
      <alignment horizontal="center" vertical="center" wrapText="1"/>
    </xf>
    <xf numFmtId="3" fontId="150" fillId="0" borderId="49" xfId="69" applyNumberFormat="1" applyFont="1" applyBorder="1" applyAlignment="1">
      <alignment horizontal="center" vertical="center" wrapText="1"/>
    </xf>
    <xf numFmtId="0" fontId="158" fillId="0" borderId="49" xfId="162" applyFont="1" applyBorder="1" applyAlignment="1">
      <alignment wrapText="1"/>
    </xf>
    <xf numFmtId="0" fontId="135" fillId="0" borderId="0" xfId="146" applyFont="1"/>
    <xf numFmtId="0" fontId="135" fillId="42" borderId="0" xfId="146" applyFont="1" applyFill="1"/>
    <xf numFmtId="0" fontId="37" fillId="0" borderId="0" xfId="146" applyFont="1"/>
    <xf numFmtId="0" fontId="37" fillId="42" borderId="0" xfId="146" applyFont="1" applyFill="1"/>
    <xf numFmtId="0" fontId="5" fillId="0" borderId="50" xfId="132" applyFont="1" applyFill="1" applyBorder="1" applyAlignment="1">
      <alignment horizontal="center" vertical="center" wrapText="1"/>
    </xf>
    <xf numFmtId="0" fontId="5" fillId="0" borderId="10" xfId="132" applyFont="1" applyFill="1" applyBorder="1" applyAlignment="1">
      <alignment horizontal="center" vertical="center" wrapText="1"/>
    </xf>
    <xf numFmtId="0" fontId="37" fillId="0" borderId="24" xfId="151" applyFont="1" applyBorder="1" applyAlignment="1">
      <alignment horizontal="center" vertical="center" wrapText="1"/>
    </xf>
    <xf numFmtId="0" fontId="37" fillId="0" borderId="51" xfId="151" applyFont="1" applyBorder="1" applyAlignment="1">
      <alignment horizontal="center" vertical="center" wrapText="1"/>
    </xf>
    <xf numFmtId="0" fontId="37" fillId="0" borderId="51" xfId="151" applyFont="1" applyBorder="1" applyAlignment="1">
      <alignment vertical="center" wrapText="1"/>
    </xf>
    <xf numFmtId="0" fontId="138" fillId="0" borderId="51" xfId="151" applyFont="1" applyBorder="1" applyAlignment="1">
      <alignment wrapText="1"/>
    </xf>
    <xf numFmtId="0" fontId="36" fillId="0" borderId="51" xfId="151" applyFont="1" applyBorder="1" applyAlignment="1">
      <alignment vertical="center" wrapText="1"/>
    </xf>
    <xf numFmtId="0" fontId="36" fillId="0" borderId="10" xfId="151" applyFont="1" applyBorder="1" applyAlignment="1">
      <alignment horizontal="center" vertical="center" wrapText="1"/>
    </xf>
    <xf numFmtId="0" fontId="36" fillId="0" borderId="10" xfId="151" applyFont="1" applyBorder="1" applyAlignment="1">
      <alignment vertical="center" wrapText="1"/>
    </xf>
    <xf numFmtId="0" fontId="36" fillId="0" borderId="10" xfId="151" applyFont="1" applyFill="1" applyBorder="1" applyAlignment="1">
      <alignment horizontal="center" vertical="center" wrapText="1"/>
    </xf>
    <xf numFmtId="190" fontId="36" fillId="0" borderId="10" xfId="151" applyNumberFormat="1" applyFont="1" applyBorder="1" applyAlignment="1">
      <alignment horizontal="center" vertical="center" wrapText="1"/>
    </xf>
    <xf numFmtId="0" fontId="37" fillId="0" borderId="10" xfId="151" applyFont="1" applyBorder="1" applyAlignment="1">
      <alignment horizontal="center" vertical="center" wrapText="1"/>
    </xf>
    <xf numFmtId="0" fontId="37" fillId="0" borderId="10" xfId="151" applyFont="1" applyBorder="1" applyAlignment="1">
      <alignment vertical="center" wrapText="1"/>
    </xf>
    <xf numFmtId="0" fontId="36" fillId="0" borderId="49" xfId="151" applyFont="1" applyBorder="1"/>
    <xf numFmtId="0" fontId="37" fillId="0" borderId="49" xfId="151" applyFont="1" applyBorder="1" applyAlignment="1">
      <alignment vertical="center" wrapText="1"/>
    </xf>
    <xf numFmtId="190" fontId="37" fillId="0" borderId="49" xfId="151" applyNumberFormat="1" applyFont="1" applyBorder="1" applyAlignment="1">
      <alignment horizontal="center" vertical="center"/>
    </xf>
    <xf numFmtId="0" fontId="158" fillId="0" borderId="10" xfId="160" applyFont="1" applyFill="1" applyBorder="1" applyAlignment="1">
      <alignment horizontal="center" vertical="center" wrapText="1"/>
    </xf>
    <xf numFmtId="0" fontId="158" fillId="0" borderId="10" xfId="160" applyFont="1" applyFill="1" applyBorder="1" applyAlignment="1">
      <alignment vertical="center" wrapText="1"/>
    </xf>
    <xf numFmtId="0" fontId="158" fillId="0" borderId="10" xfId="160" applyFont="1" applyFill="1" applyBorder="1" applyAlignment="1">
      <alignment horizontal="left" vertical="center" wrapText="1"/>
    </xf>
    <xf numFmtId="3" fontId="158" fillId="0" borderId="10" xfId="159" applyNumberFormat="1" applyFont="1" applyFill="1" applyBorder="1" applyAlignment="1">
      <alignment horizontal="center" vertical="center" wrapText="1"/>
    </xf>
    <xf numFmtId="0" fontId="157" fillId="0" borderId="10" xfId="160" applyFont="1" applyFill="1" applyBorder="1" applyAlignment="1">
      <alignment horizontal="center" vertical="center" wrapText="1"/>
    </xf>
    <xf numFmtId="0" fontId="157" fillId="0" borderId="49" xfId="160" applyFont="1" applyFill="1" applyBorder="1" applyAlignment="1">
      <alignment vertical="center" wrapText="1"/>
    </xf>
    <xf numFmtId="0" fontId="158" fillId="0" borderId="10" xfId="160" applyFont="1" applyBorder="1" applyAlignment="1"/>
    <xf numFmtId="0" fontId="158" fillId="0" borderId="49" xfId="160" applyFont="1" applyBorder="1" applyAlignment="1"/>
    <xf numFmtId="0" fontId="37" fillId="0" borderId="10" xfId="116" applyFont="1" applyFill="1" applyBorder="1" applyAlignment="1">
      <alignment horizontal="center" vertical="center" wrapText="1"/>
    </xf>
    <xf numFmtId="49" fontId="37" fillId="0" borderId="10" xfId="116" applyNumberFormat="1" applyFont="1" applyFill="1" applyBorder="1" applyAlignment="1">
      <alignment horizontal="center" vertical="center" wrapText="1"/>
    </xf>
    <xf numFmtId="0" fontId="129" fillId="0" borderId="10" xfId="116" applyFont="1" applyFill="1" applyBorder="1" applyAlignment="1">
      <alignment horizontal="center" vertical="center" wrapText="1"/>
    </xf>
    <xf numFmtId="0" fontId="37" fillId="0" borderId="10" xfId="116" applyFont="1" applyFill="1" applyBorder="1" applyAlignment="1">
      <alignment horizontal="left" vertical="center" wrapText="1"/>
    </xf>
    <xf numFmtId="170" fontId="37" fillId="0" borderId="10" xfId="65" applyNumberFormat="1" applyFont="1" applyFill="1" applyBorder="1" applyAlignment="1">
      <alignment horizontal="center" vertical="center" wrapText="1"/>
    </xf>
    <xf numFmtId="0" fontId="36" fillId="0" borderId="10" xfId="116" applyFont="1" applyFill="1" applyBorder="1" applyAlignment="1">
      <alignment horizontal="center" vertical="center" wrapText="1"/>
    </xf>
    <xf numFmtId="43" fontId="37" fillId="0" borderId="10" xfId="65" applyFont="1" applyFill="1" applyBorder="1" applyAlignment="1">
      <alignment horizontal="center" vertical="center" wrapText="1"/>
    </xf>
    <xf numFmtId="0" fontId="36" fillId="0" borderId="10" xfId="116" applyFont="1" applyFill="1" applyBorder="1" applyAlignment="1">
      <alignment horizontal="left" vertical="center" wrapText="1"/>
    </xf>
    <xf numFmtId="3" fontId="36" fillId="0" borderId="10" xfId="65" applyNumberFormat="1" applyFont="1" applyFill="1" applyBorder="1" applyAlignment="1">
      <alignment horizontal="left" vertical="center" wrapText="1"/>
    </xf>
    <xf numFmtId="3" fontId="36" fillId="0" borderId="10" xfId="65" applyNumberFormat="1" applyFont="1" applyFill="1" applyBorder="1" applyAlignment="1">
      <alignment horizontal="center" vertical="center" wrapText="1"/>
    </xf>
    <xf numFmtId="49" fontId="36" fillId="0" borderId="10" xfId="116" applyNumberFormat="1" applyFont="1" applyFill="1" applyBorder="1" applyAlignment="1">
      <alignment horizontal="center" vertical="center" wrapText="1"/>
    </xf>
    <xf numFmtId="0" fontId="158" fillId="0" borderId="10" xfId="0" applyNumberFormat="1" applyFont="1" applyFill="1" applyBorder="1" applyAlignment="1" applyProtection="1">
      <alignment horizontal="left" vertical="center" wrapText="1"/>
    </xf>
    <xf numFmtId="0" fontId="158" fillId="0" borderId="10" xfId="0" applyNumberFormat="1" applyFont="1" applyFill="1" applyBorder="1" applyAlignment="1" applyProtection="1">
      <alignment horizontal="center" vertical="center" wrapText="1"/>
    </xf>
    <xf numFmtId="0" fontId="158" fillId="0" borderId="10" xfId="0" applyNumberFormat="1" applyFont="1" applyFill="1" applyBorder="1" applyAlignment="1" applyProtection="1">
      <alignment horizontal="left" wrapText="1"/>
    </xf>
    <xf numFmtId="0" fontId="158" fillId="0" borderId="10" xfId="0" applyNumberFormat="1" applyFont="1" applyFill="1" applyBorder="1" applyAlignment="1" applyProtection="1">
      <alignment horizontal="center" wrapText="1"/>
    </xf>
    <xf numFmtId="0" fontId="48" fillId="0" borderId="10" xfId="116" applyFont="1" applyFill="1" applyBorder="1" applyAlignment="1">
      <alignment horizontal="center" vertical="center" wrapText="1"/>
    </xf>
    <xf numFmtId="0" fontId="158" fillId="0" borderId="10" xfId="0" applyNumberFormat="1" applyFont="1" applyFill="1" applyBorder="1" applyAlignment="1" applyProtection="1">
      <alignment horizontal="left"/>
    </xf>
    <xf numFmtId="0" fontId="36" fillId="0" borderId="49" xfId="116" applyFont="1" applyFill="1" applyBorder="1" applyAlignment="1">
      <alignment horizontal="center" vertical="center" wrapText="1"/>
    </xf>
    <xf numFmtId="0" fontId="158" fillId="0" borderId="49" xfId="0" applyNumberFormat="1" applyFont="1" applyFill="1" applyBorder="1" applyAlignment="1" applyProtection="1">
      <alignment horizontal="left" wrapText="1"/>
    </xf>
    <xf numFmtId="0" fontId="158" fillId="0" borderId="49" xfId="0" applyNumberFormat="1" applyFont="1" applyFill="1" applyBorder="1" applyAlignment="1" applyProtection="1">
      <alignment horizontal="center" vertical="center" wrapText="1"/>
    </xf>
    <xf numFmtId="0" fontId="158" fillId="0" borderId="49" xfId="0" applyNumberFormat="1" applyFont="1" applyFill="1" applyBorder="1" applyAlignment="1" applyProtection="1">
      <alignment horizontal="center" wrapText="1"/>
    </xf>
    <xf numFmtId="0" fontId="48" fillId="0" borderId="49" xfId="116" applyFont="1" applyFill="1" applyBorder="1" applyAlignment="1">
      <alignment horizontal="center" vertical="center" wrapText="1"/>
    </xf>
    <xf numFmtId="0" fontId="37" fillId="0" borderId="49" xfId="116" applyFont="1" applyFill="1" applyBorder="1" applyAlignment="1">
      <alignment horizontal="center" vertical="center" wrapText="1"/>
    </xf>
    <xf numFmtId="0" fontId="48" fillId="0" borderId="14" xfId="160" applyFont="1" applyBorder="1" applyAlignment="1">
      <alignment horizontal="center" vertical="center"/>
    </xf>
    <xf numFmtId="0" fontId="158" fillId="0" borderId="14" xfId="0" applyFont="1" applyBorder="1" applyAlignment="1">
      <alignment horizontal="center" vertical="center" wrapText="1"/>
    </xf>
    <xf numFmtId="1" fontId="158" fillId="0" borderId="14" xfId="0" applyNumberFormat="1" applyFont="1" applyBorder="1" applyAlignment="1">
      <alignment horizontal="center" vertical="center" wrapText="1"/>
    </xf>
    <xf numFmtId="3" fontId="158" fillId="0" borderId="14" xfId="0" applyNumberFormat="1" applyFont="1" applyBorder="1" applyAlignment="1">
      <alignment horizontal="center" vertical="center" wrapText="1"/>
    </xf>
    <xf numFmtId="0" fontId="36" fillId="0" borderId="0" xfId="116" applyFont="1" applyFill="1" applyBorder="1" applyAlignment="1">
      <alignment horizontal="center" vertical="center" wrapText="1"/>
    </xf>
    <xf numFmtId="0" fontId="158" fillId="0" borderId="0" xfId="0" applyNumberFormat="1" applyFont="1" applyFill="1" applyBorder="1" applyAlignment="1" applyProtection="1">
      <alignment horizontal="left" wrapText="1"/>
    </xf>
    <xf numFmtId="0" fontId="158" fillId="0" borderId="0" xfId="0" applyNumberFormat="1" applyFont="1" applyFill="1" applyBorder="1" applyAlignment="1" applyProtection="1">
      <alignment horizontal="center" vertical="center" wrapText="1"/>
    </xf>
    <xf numFmtId="0" fontId="158" fillId="0" borderId="0" xfId="0" applyNumberFormat="1" applyFont="1" applyFill="1" applyBorder="1" applyAlignment="1" applyProtection="1">
      <alignment horizontal="center" wrapText="1"/>
    </xf>
    <xf numFmtId="0" fontId="48" fillId="0" borderId="0" xfId="116" applyFont="1" applyFill="1" applyBorder="1" applyAlignment="1">
      <alignment horizontal="center" vertical="center" wrapText="1"/>
    </xf>
    <xf numFmtId="0" fontId="145" fillId="0" borderId="0" xfId="120" applyFont="1" applyFill="1" applyBorder="1" applyAlignment="1">
      <alignment vertical="center"/>
    </xf>
    <xf numFmtId="3" fontId="5" fillId="38" borderId="10" xfId="103" applyNumberFormat="1" applyFont="1" applyFill="1" applyBorder="1" applyAlignment="1">
      <alignment horizontal="right" vertical="center" wrapText="1"/>
    </xf>
    <xf numFmtId="3" fontId="40" fillId="0" borderId="49" xfId="103" applyNumberFormat="1" applyFont="1" applyFill="1" applyBorder="1" applyAlignment="1">
      <alignment horizontal="right" vertical="center" wrapText="1"/>
    </xf>
    <xf numFmtId="0" fontId="145" fillId="0" borderId="0" xfId="128" applyFont="1" applyFill="1" applyAlignment="1">
      <alignment horizontal="center" vertical="center"/>
    </xf>
    <xf numFmtId="189" fontId="158" fillId="0" borderId="10" xfId="159" applyNumberFormat="1" applyFont="1" applyFill="1" applyBorder="1" applyAlignment="1">
      <alignment horizontal="center" vertical="center" wrapText="1"/>
    </xf>
    <xf numFmtId="3" fontId="158" fillId="0" borderId="49" xfId="160" applyNumberFormat="1" applyFont="1" applyBorder="1" applyAlignment="1">
      <alignment horizontal="center"/>
    </xf>
    <xf numFmtId="3" fontId="157" fillId="0" borderId="49" xfId="159" applyNumberFormat="1" applyFont="1" applyFill="1" applyBorder="1" applyAlignment="1">
      <alignment horizontal="center" vertical="center" wrapText="1"/>
    </xf>
    <xf numFmtId="0" fontId="158" fillId="0" borderId="49" xfId="160" applyFont="1" applyBorder="1" applyAlignment="1">
      <alignment horizontal="center"/>
    </xf>
    <xf numFmtId="0" fontId="147" fillId="0" borderId="14" xfId="128" applyFont="1" applyFill="1" applyBorder="1" applyAlignment="1">
      <alignment horizontal="center" vertical="center"/>
    </xf>
    <xf numFmtId="0" fontId="147" fillId="0" borderId="14" xfId="120" applyFont="1" applyFill="1" applyBorder="1" applyAlignment="1">
      <alignment horizontal="center" vertical="center"/>
    </xf>
    <xf numFmtId="0" fontId="147" fillId="0" borderId="0" xfId="128" applyFont="1" applyAlignment="1">
      <alignment horizontal="center" vertical="center"/>
    </xf>
    <xf numFmtId="3" fontId="147" fillId="0" borderId="14" xfId="120" applyNumberFormat="1" applyFont="1" applyFill="1" applyBorder="1" applyAlignment="1">
      <alignment horizontal="center" vertical="center"/>
    </xf>
    <xf numFmtId="0" fontId="147" fillId="0" borderId="0" xfId="120" applyFont="1" applyFill="1" applyBorder="1" applyAlignment="1">
      <alignment horizontal="center" vertical="center"/>
    </xf>
    <xf numFmtId="3" fontId="147" fillId="0" borderId="0" xfId="120" applyNumberFormat="1" applyFont="1" applyFill="1" applyBorder="1" applyAlignment="1">
      <alignment horizontal="center" vertical="center"/>
    </xf>
    <xf numFmtId="4" fontId="149" fillId="41" borderId="14" xfId="129" applyNumberFormat="1" applyFont="1" applyFill="1" applyBorder="1" applyAlignment="1">
      <alignment horizontal="center" vertical="center"/>
    </xf>
    <xf numFmtId="4" fontId="150" fillId="41" borderId="14" xfId="129" applyNumberFormat="1" applyFont="1" applyFill="1" applyBorder="1" applyAlignment="1">
      <alignment horizontal="center" vertical="center"/>
    </xf>
    <xf numFmtId="0" fontId="151" fillId="0" borderId="0" xfId="120" applyFont="1" applyFill="1" applyAlignment="1">
      <alignment horizontal="center" vertical="center"/>
    </xf>
    <xf numFmtId="2" fontId="37" fillId="0" borderId="17" xfId="161" applyNumberFormat="1" applyFont="1" applyFill="1" applyBorder="1" applyAlignment="1">
      <alignment horizontal="center" vertical="center" wrapText="1"/>
    </xf>
    <xf numFmtId="0" fontId="145" fillId="0" borderId="14" xfId="132" applyFont="1" applyBorder="1" applyAlignment="1">
      <alignment horizontal="center" vertical="center"/>
    </xf>
    <xf numFmtId="3" fontId="158" fillId="0" borderId="14" xfId="62" applyNumberFormat="1" applyFont="1" applyFill="1" applyBorder="1" applyAlignment="1">
      <alignment horizontal="right" vertical="center"/>
    </xf>
    <xf numFmtId="3" fontId="158" fillId="0" borderId="14" xfId="120" applyNumberFormat="1" applyFont="1" applyFill="1" applyBorder="1" applyAlignment="1">
      <alignment horizontal="right" vertical="center"/>
    </xf>
    <xf numFmtId="0" fontId="83" fillId="0" borderId="0" xfId="103" applyFont="1" applyAlignment="1">
      <alignment horizontal="right" vertical="center"/>
    </xf>
    <xf numFmtId="0" fontId="6" fillId="0" borderId="0" xfId="103" applyFont="1" applyAlignment="1">
      <alignment horizontal="right" vertical="center"/>
    </xf>
    <xf numFmtId="3" fontId="36" fillId="0" borderId="14" xfId="103" applyNumberFormat="1" applyFont="1" applyFill="1" applyBorder="1" applyAlignment="1">
      <alignment horizontal="right" vertical="center" wrapText="1"/>
    </xf>
    <xf numFmtId="0" fontId="50" fillId="0" borderId="0" xfId="103" applyFont="1" applyAlignment="1">
      <alignment horizontal="right" vertical="center"/>
    </xf>
    <xf numFmtId="4" fontId="36" fillId="0" borderId="14" xfId="52" applyNumberFormat="1" applyFont="1" applyFill="1" applyBorder="1" applyAlignment="1">
      <alignment horizontal="right"/>
    </xf>
    <xf numFmtId="3" fontId="145" fillId="0" borderId="14" xfId="132" applyNumberFormat="1" applyFont="1" applyBorder="1" applyAlignment="1">
      <alignment horizontal="center" vertical="center"/>
    </xf>
    <xf numFmtId="4" fontId="148" fillId="0" borderId="14" xfId="132" applyNumberFormat="1" applyFont="1" applyBorder="1"/>
    <xf numFmtId="4" fontId="146" fillId="0" borderId="14" xfId="132" applyNumberFormat="1" applyFont="1" applyBorder="1" applyAlignment="1">
      <alignment horizontal="center" vertical="center"/>
    </xf>
    <xf numFmtId="3" fontId="147" fillId="0" borderId="14" xfId="132" applyNumberFormat="1" applyFont="1" applyBorder="1" applyAlignment="1">
      <alignment horizontal="center" vertical="center"/>
    </xf>
    <xf numFmtId="4" fontId="148" fillId="0" borderId="14" xfId="132" applyNumberFormat="1" applyFont="1" applyBorder="1" applyAlignment="1">
      <alignment horizontal="center" vertical="center"/>
    </xf>
    <xf numFmtId="2" fontId="37" fillId="0" borderId="14" xfId="161" applyNumberFormat="1" applyFont="1" applyFill="1" applyBorder="1" applyAlignment="1">
      <alignment horizontal="center" vertical="center" wrapText="1"/>
    </xf>
    <xf numFmtId="2" fontId="37" fillId="0" borderId="14" xfId="161" applyNumberFormat="1" applyFont="1" applyFill="1" applyBorder="1" applyAlignment="1">
      <alignment horizontal="center"/>
    </xf>
    <xf numFmtId="2" fontId="37" fillId="0" borderId="14" xfId="161" applyNumberFormat="1" applyFont="1" applyFill="1" applyBorder="1" applyAlignment="1">
      <alignment horizontal="left"/>
    </xf>
    <xf numFmtId="3" fontId="165" fillId="0" borderId="14" xfId="0" applyNumberFormat="1" applyFont="1" applyBorder="1" applyAlignment="1">
      <alignment vertical="center"/>
    </xf>
    <xf numFmtId="3" fontId="165" fillId="0" borderId="14" xfId="0" applyNumberFormat="1" applyFont="1" applyBorder="1" applyAlignment="1">
      <alignment horizontal="right" vertical="center"/>
    </xf>
    <xf numFmtId="2" fontId="36" fillId="0" borderId="14" xfId="161" applyNumberFormat="1" applyFont="1" applyFill="1" applyBorder="1" applyAlignment="1">
      <alignment horizontal="center"/>
    </xf>
    <xf numFmtId="2" fontId="36" fillId="0" borderId="14" xfId="161" applyNumberFormat="1" applyFont="1" applyFill="1" applyBorder="1" applyAlignment="1">
      <alignment horizontal="left"/>
    </xf>
    <xf numFmtId="3" fontId="166" fillId="0" borderId="14" xfId="0" applyNumberFormat="1" applyFont="1" applyBorder="1" applyAlignment="1">
      <alignment vertical="center"/>
    </xf>
    <xf numFmtId="3" fontId="167" fillId="0" borderId="14" xfId="0" applyNumberFormat="1" applyFont="1" applyBorder="1" applyAlignment="1">
      <alignment vertical="center"/>
    </xf>
    <xf numFmtId="3" fontId="145" fillId="0" borderId="0" xfId="128" applyNumberFormat="1" applyFont="1" applyFill="1" applyAlignment="1">
      <alignment vertical="center"/>
    </xf>
    <xf numFmtId="3" fontId="36" fillId="0" borderId="20" xfId="62" applyNumberFormat="1" applyFont="1" applyBorder="1" applyAlignment="1">
      <alignment horizontal="center" vertical="center" wrapText="1"/>
    </xf>
    <xf numFmtId="1" fontId="36" fillId="0" borderId="20" xfId="129" applyNumberFormat="1" applyFont="1" applyBorder="1" applyAlignment="1">
      <alignment horizontal="center" vertical="center" wrapText="1"/>
    </xf>
    <xf numFmtId="3" fontId="36" fillId="0" borderId="14" xfId="62" applyNumberFormat="1" applyFont="1" applyBorder="1" applyAlignment="1">
      <alignment horizontal="center" vertical="center" wrapText="1"/>
    </xf>
    <xf numFmtId="1" fontId="36" fillId="0" borderId="14" xfId="129" applyNumberFormat="1" applyFont="1" applyBorder="1" applyAlignment="1">
      <alignment horizontal="center" vertical="center" wrapText="1"/>
    </xf>
    <xf numFmtId="1" fontId="36" fillId="0" borderId="21" xfId="62" applyNumberFormat="1"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3" fontId="6" fillId="0" borderId="14" xfId="0" applyNumberFormat="1" applyFont="1" applyBorder="1" applyAlignment="1">
      <alignment horizontal="center" vertical="center"/>
    </xf>
    <xf numFmtId="3" fontId="6" fillId="0" borderId="14" xfId="0" applyNumberFormat="1" applyFont="1" applyFill="1" applyBorder="1" applyAlignment="1">
      <alignment horizontal="center" vertical="center"/>
    </xf>
    <xf numFmtId="0" fontId="145" fillId="0" borderId="14" xfId="132" applyFont="1" applyBorder="1" applyAlignment="1">
      <alignment vertical="center"/>
    </xf>
    <xf numFmtId="0" fontId="145" fillId="0" borderId="50" xfId="0" applyFont="1" applyBorder="1" applyAlignment="1">
      <alignment horizontal="center" vertical="center" wrapText="1"/>
    </xf>
    <xf numFmtId="0" fontId="145" fillId="43" borderId="10" xfId="0" applyFont="1" applyFill="1" applyBorder="1" applyAlignment="1">
      <alignment vertical="center" wrapText="1"/>
    </xf>
    <xf numFmtId="0" fontId="145" fillId="43" borderId="10" xfId="0" applyFont="1" applyFill="1" applyBorder="1" applyAlignment="1">
      <alignment horizontal="center" vertical="center"/>
    </xf>
    <xf numFmtId="0" fontId="145" fillId="43" borderId="10" xfId="0" applyFont="1" applyFill="1" applyBorder="1" applyAlignment="1">
      <alignment horizontal="center" vertical="center" wrapText="1"/>
    </xf>
    <xf numFmtId="2" fontId="153" fillId="0" borderId="10" xfId="52" applyNumberFormat="1" applyFont="1" applyFill="1" applyBorder="1" applyAlignment="1">
      <alignment horizontal="center" vertical="center" wrapText="1"/>
    </xf>
    <xf numFmtId="0" fontId="147" fillId="43" borderId="10" xfId="0" applyFont="1" applyFill="1" applyBorder="1" applyAlignment="1">
      <alignment horizontal="center" vertical="center"/>
    </xf>
    <xf numFmtId="0" fontId="147" fillId="43" borderId="10" xfId="0" applyFont="1" applyFill="1" applyBorder="1" applyAlignment="1">
      <alignment vertical="center" wrapText="1"/>
    </xf>
    <xf numFmtId="0" fontId="147" fillId="43" borderId="10" xfId="0" applyFont="1" applyFill="1" applyBorder="1" applyAlignment="1">
      <alignment horizontal="center" vertical="center" wrapText="1"/>
    </xf>
    <xf numFmtId="2" fontId="168" fillId="0" borderId="10" xfId="52" applyNumberFormat="1" applyFont="1" applyFill="1" applyBorder="1" applyAlignment="1">
      <alignment horizontal="center" vertical="center" wrapText="1"/>
    </xf>
    <xf numFmtId="193" fontId="153" fillId="0" borderId="10" xfId="52" applyNumberFormat="1" applyFont="1" applyFill="1" applyBorder="1" applyAlignment="1">
      <alignment horizontal="center" vertical="center" wrapText="1"/>
    </xf>
    <xf numFmtId="2" fontId="169" fillId="0" borderId="10" xfId="52" applyNumberFormat="1" applyFont="1" applyFill="1" applyBorder="1" applyAlignment="1">
      <alignment horizontal="center" vertical="center" wrapText="1"/>
    </xf>
    <xf numFmtId="0" fontId="5" fillId="0" borderId="10" xfId="132" applyFont="1" applyFill="1" applyBorder="1" applyAlignment="1">
      <alignment vertical="center" wrapText="1"/>
    </xf>
    <xf numFmtId="0" fontId="145" fillId="43" borderId="49" xfId="0" applyFont="1" applyFill="1" applyBorder="1" applyAlignment="1">
      <alignment horizontal="center" vertical="center"/>
    </xf>
    <xf numFmtId="0" fontId="145" fillId="43" borderId="49" xfId="0" applyFont="1" applyFill="1" applyBorder="1" applyAlignment="1">
      <alignment vertical="center" wrapText="1"/>
    </xf>
    <xf numFmtId="0" fontId="145" fillId="43" borderId="49" xfId="0" applyFont="1" applyFill="1" applyBorder="1" applyAlignment="1">
      <alignment horizontal="center" vertical="center" wrapText="1"/>
    </xf>
    <xf numFmtId="0" fontId="6" fillId="0" borderId="49" xfId="132" applyFont="1" applyFill="1" applyBorder="1"/>
    <xf numFmtId="0" fontId="155" fillId="0" borderId="14" xfId="0" applyFont="1" applyBorder="1" applyAlignment="1">
      <alignment horizontal="center" vertical="center" wrapText="1"/>
    </xf>
    <xf numFmtId="0" fontId="147" fillId="0" borderId="14" xfId="0" applyFont="1" applyBorder="1" applyAlignment="1">
      <alignment horizontal="center" vertical="center" wrapText="1"/>
    </xf>
    <xf numFmtId="0" fontId="170" fillId="0" borderId="14" xfId="0" applyFont="1" applyBorder="1" applyAlignment="1">
      <alignment horizontal="center" vertical="center" wrapText="1"/>
    </xf>
    <xf numFmtId="2" fontId="5" fillId="0" borderId="14" xfId="118" applyNumberFormat="1" applyFont="1" applyFill="1" applyBorder="1" applyAlignment="1">
      <alignment vertical="center"/>
    </xf>
    <xf numFmtId="0" fontId="37" fillId="0" borderId="14" xfId="116" applyFont="1" applyFill="1" applyBorder="1" applyAlignment="1">
      <alignment horizontal="center" vertical="center" wrapText="1"/>
    </xf>
    <xf numFmtId="3" fontId="37" fillId="0" borderId="14" xfId="116" applyNumberFormat="1" applyFont="1" applyFill="1" applyBorder="1" applyAlignment="1">
      <alignment horizontal="center" vertical="center" wrapText="1"/>
    </xf>
    <xf numFmtId="0" fontId="48" fillId="0" borderId="14" xfId="160" applyFont="1" applyBorder="1" applyAlignment="1">
      <alignment horizontal="left" vertical="center" wrapText="1"/>
    </xf>
    <xf numFmtId="0" fontId="36" fillId="0" borderId="14" xfId="143" applyFont="1" applyBorder="1" applyAlignment="1">
      <alignment horizontal="center" vertical="center"/>
    </xf>
    <xf numFmtId="0" fontId="41" fillId="0" borderId="14" xfId="160" applyFont="1" applyBorder="1" applyAlignment="1">
      <alignment horizontal="left" vertical="center" wrapText="1"/>
    </xf>
    <xf numFmtId="0" fontId="5" fillId="38" borderId="14" xfId="116" applyFont="1" applyFill="1" applyBorder="1" applyAlignment="1">
      <alignment horizontal="center" vertical="center" wrapText="1"/>
    </xf>
    <xf numFmtId="4" fontId="5" fillId="38" borderId="14" xfId="66" applyNumberFormat="1" applyFont="1" applyFill="1" applyBorder="1" applyAlignment="1">
      <alignment horizontal="center" vertical="center" wrapText="1"/>
    </xf>
    <xf numFmtId="0" fontId="147" fillId="0" borderId="14" xfId="0" applyFont="1" applyBorder="1" applyAlignment="1">
      <alignment vertical="center" wrapText="1"/>
    </xf>
    <xf numFmtId="0" fontId="149" fillId="43" borderId="14" xfId="0" applyFont="1" applyFill="1" applyBorder="1" applyAlignment="1">
      <alignment horizontal="center" vertical="center" wrapText="1"/>
    </xf>
    <xf numFmtId="3" fontId="80" fillId="0" borderId="0" xfId="116" applyNumberFormat="1" applyFont="1" applyAlignment="1">
      <alignment horizontal="left" vertical="center" wrapText="1"/>
    </xf>
    <xf numFmtId="170" fontId="6" fillId="0" borderId="14" xfId="65" applyNumberFormat="1" applyFont="1" applyFill="1" applyBorder="1" applyAlignment="1">
      <alignment horizontal="center" vertical="center"/>
    </xf>
    <xf numFmtId="170" fontId="6" fillId="0" borderId="14" xfId="66" applyNumberFormat="1" applyFont="1" applyFill="1" applyBorder="1" applyAlignment="1">
      <alignment horizontal="center" vertical="center"/>
    </xf>
    <xf numFmtId="3" fontId="6" fillId="0" borderId="14" xfId="66" applyNumberFormat="1" applyFont="1" applyFill="1" applyBorder="1" applyAlignment="1">
      <alignment horizontal="center" vertical="center" wrapText="1"/>
    </xf>
    <xf numFmtId="170" fontId="6" fillId="0" borderId="14" xfId="65" applyNumberFormat="1" applyFont="1" applyBorder="1" applyAlignment="1">
      <alignment horizontal="center" vertical="center"/>
    </xf>
    <xf numFmtId="3" fontId="79" fillId="0" borderId="0" xfId="103" applyNumberFormat="1" applyFont="1" applyFill="1" applyAlignment="1">
      <alignment horizontal="right" vertical="center"/>
    </xf>
    <xf numFmtId="0" fontId="165" fillId="0" borderId="10" xfId="0" applyFont="1" applyBorder="1" applyAlignment="1">
      <alignment vertical="center" wrapText="1"/>
    </xf>
    <xf numFmtId="0" fontId="165" fillId="0" borderId="10" xfId="0" applyFont="1" applyBorder="1" applyAlignment="1">
      <alignment vertical="center"/>
    </xf>
    <xf numFmtId="0" fontId="155" fillId="0" borderId="10" xfId="0" applyFont="1" applyBorder="1" applyAlignment="1">
      <alignment horizontal="right" vertical="center"/>
    </xf>
    <xf numFmtId="0" fontId="166" fillId="0" borderId="10" xfId="0" applyFont="1" applyBorder="1" applyAlignment="1">
      <alignment vertical="center" wrapText="1"/>
    </xf>
    <xf numFmtId="3" fontId="155" fillId="0" borderId="10" xfId="0" applyNumberFormat="1" applyFont="1" applyBorder="1" applyAlignment="1">
      <alignment horizontal="right" vertical="center"/>
    </xf>
    <xf numFmtId="3" fontId="171" fillId="0" borderId="10" xfId="0" applyNumberFormat="1" applyFont="1" applyBorder="1" applyAlignment="1">
      <alignment horizontal="right" vertical="center"/>
    </xf>
    <xf numFmtId="0" fontId="166" fillId="0" borderId="49" xfId="0" applyFont="1" applyBorder="1" applyAlignment="1">
      <alignment vertical="center" wrapText="1"/>
    </xf>
    <xf numFmtId="3" fontId="155" fillId="0" borderId="49" xfId="0" applyNumberFormat="1" applyFont="1" applyBorder="1" applyAlignment="1">
      <alignment horizontal="right" vertical="center"/>
    </xf>
    <xf numFmtId="3" fontId="5" fillId="0" borderId="10" xfId="103" applyNumberFormat="1" applyFont="1" applyFill="1" applyBorder="1" applyAlignment="1">
      <alignment horizontal="right" vertical="center"/>
    </xf>
    <xf numFmtId="0" fontId="6" fillId="38" borderId="10" xfId="103" applyFont="1" applyFill="1" applyBorder="1" applyAlignment="1">
      <alignment horizontal="center" vertical="center"/>
    </xf>
    <xf numFmtId="0" fontId="5" fillId="38" borderId="10" xfId="47" applyFont="1" applyFill="1" applyBorder="1" applyAlignment="1">
      <alignment horizontal="left" vertical="center" wrapText="1"/>
    </xf>
    <xf numFmtId="3" fontId="131" fillId="38" borderId="10" xfId="103" applyNumberFormat="1" applyFont="1" applyFill="1" applyBorder="1" applyAlignment="1">
      <alignment horizontal="right" vertical="center"/>
    </xf>
    <xf numFmtId="3" fontId="133" fillId="38" borderId="10" xfId="103" applyNumberFormat="1" applyFont="1" applyFill="1" applyBorder="1" applyAlignment="1">
      <alignment horizontal="right" vertical="center" wrapText="1"/>
    </xf>
    <xf numFmtId="0" fontId="5" fillId="0" borderId="10" xfId="103" applyFont="1" applyFill="1" applyBorder="1" applyAlignment="1">
      <alignment horizontal="center" vertical="center"/>
    </xf>
    <xf numFmtId="0" fontId="5" fillId="38" borderId="10" xfId="47" applyFont="1" applyFill="1" applyBorder="1" applyAlignment="1">
      <alignment vertical="center" wrapText="1"/>
    </xf>
    <xf numFmtId="0" fontId="166" fillId="0" borderId="10" xfId="0" applyFont="1" applyBorder="1" applyAlignment="1">
      <alignment horizontal="center" vertical="center" wrapText="1"/>
    </xf>
    <xf numFmtId="0" fontId="166" fillId="0" borderId="49" xfId="0" applyFont="1" applyBorder="1" applyAlignment="1">
      <alignment horizontal="center" vertical="center" wrapText="1"/>
    </xf>
    <xf numFmtId="3" fontId="5" fillId="0" borderId="10" xfId="103" applyNumberFormat="1" applyFont="1" applyFill="1" applyBorder="1" applyAlignment="1">
      <alignment horizontal="center" vertical="center" wrapText="1"/>
    </xf>
    <xf numFmtId="0" fontId="6" fillId="38" borderId="10" xfId="0" applyFont="1" applyFill="1" applyBorder="1" applyAlignment="1">
      <alignment horizontal="center" vertical="center" wrapText="1"/>
    </xf>
    <xf numFmtId="3" fontId="6" fillId="38" borderId="10" xfId="52" applyNumberFormat="1" applyFont="1" applyFill="1" applyBorder="1" applyAlignment="1">
      <alignment horizontal="right" vertical="center" wrapText="1"/>
    </xf>
    <xf numFmtId="170" fontId="6" fillId="38" borderId="10" xfId="52" applyNumberFormat="1" applyFont="1" applyFill="1" applyBorder="1" applyAlignment="1">
      <alignment horizontal="center" vertical="center" wrapText="1"/>
    </xf>
    <xf numFmtId="3" fontId="131" fillId="38" borderId="10" xfId="52" applyNumberFormat="1" applyFont="1" applyFill="1" applyBorder="1" applyAlignment="1">
      <alignment horizontal="right" vertical="center" wrapText="1"/>
    </xf>
    <xf numFmtId="0" fontId="5" fillId="38" borderId="10" xfId="103" applyFont="1" applyFill="1" applyBorder="1" applyAlignment="1">
      <alignment horizontal="center" vertical="center"/>
    </xf>
    <xf numFmtId="1" fontId="5" fillId="0" borderId="48" xfId="116" applyNumberFormat="1" applyFont="1" applyFill="1" applyBorder="1" applyAlignment="1">
      <alignment horizontal="center" vertical="center" wrapText="1"/>
    </xf>
    <xf numFmtId="0" fontId="6" fillId="0" borderId="48" xfId="116" applyFont="1" applyFill="1" applyBorder="1" applyAlignment="1">
      <alignment horizontal="left" vertical="center" wrapText="1"/>
    </xf>
    <xf numFmtId="3" fontId="6" fillId="0" borderId="48" xfId="116" applyNumberFormat="1" applyFont="1" applyBorder="1" applyAlignment="1">
      <alignment vertical="center" wrapText="1"/>
    </xf>
    <xf numFmtId="3" fontId="5" fillId="0" borderId="0" xfId="118" applyNumberFormat="1" applyFont="1" applyFill="1" applyAlignment="1">
      <alignment vertical="center"/>
    </xf>
    <xf numFmtId="0" fontId="5" fillId="0" borderId="0" xfId="118" applyFont="1" applyBorder="1" applyAlignment="1">
      <alignment vertical="center"/>
    </xf>
    <xf numFmtId="4" fontId="128" fillId="0" borderId="0" xfId="132" applyNumberFormat="1" applyFont="1" applyFill="1"/>
    <xf numFmtId="4" fontId="145" fillId="0" borderId="50" xfId="0" applyNumberFormat="1" applyFont="1" applyBorder="1" applyAlignment="1">
      <alignment horizontal="center" vertical="center" wrapText="1"/>
    </xf>
    <xf numFmtId="4" fontId="147" fillId="43" borderId="10" xfId="0" applyNumberFormat="1" applyFont="1" applyFill="1" applyBorder="1" applyAlignment="1">
      <alignment horizontal="right" vertical="center" wrapText="1"/>
    </xf>
    <xf numFmtId="4" fontId="145" fillId="43" borderId="49" xfId="0" applyNumberFormat="1" applyFont="1" applyFill="1" applyBorder="1" applyAlignment="1">
      <alignment horizontal="right" vertical="center" wrapText="1"/>
    </xf>
    <xf numFmtId="4" fontId="153" fillId="43" borderId="10" xfId="0" applyNumberFormat="1" applyFont="1" applyFill="1" applyBorder="1" applyAlignment="1">
      <alignment horizontal="right" vertical="center" wrapText="1"/>
    </xf>
    <xf numFmtId="4" fontId="168" fillId="43" borderId="10" xfId="0" applyNumberFormat="1" applyFont="1" applyFill="1" applyBorder="1" applyAlignment="1">
      <alignment horizontal="right" vertical="center" wrapText="1"/>
    </xf>
    <xf numFmtId="3" fontId="14" fillId="0" borderId="0" xfId="103" applyNumberFormat="1" applyFill="1" applyAlignment="1">
      <alignment horizontal="right" vertical="center"/>
    </xf>
    <xf numFmtId="0" fontId="128" fillId="0" borderId="0" xfId="132" applyFont="1" applyFill="1" applyAlignment="1">
      <alignment horizontal="center" vertical="center"/>
    </xf>
    <xf numFmtId="0" fontId="150" fillId="0" borderId="0" xfId="132" applyFont="1" applyAlignment="1">
      <alignment horizontal="right"/>
    </xf>
    <xf numFmtId="0" fontId="80" fillId="0" borderId="0" xfId="146" applyFont="1" applyAlignment="1">
      <alignment horizontal="right"/>
    </xf>
    <xf numFmtId="0" fontId="145" fillId="0" borderId="0" xfId="128" applyFont="1" applyAlignment="1">
      <alignment horizontal="right" vertical="center"/>
    </xf>
    <xf numFmtId="0" fontId="145" fillId="0" borderId="0" xfId="143" applyFont="1" applyAlignment="1">
      <alignment horizontal="right" vertical="center"/>
    </xf>
    <xf numFmtId="0" fontId="38" fillId="0" borderId="0" xfId="116" applyFont="1" applyFill="1" applyAlignment="1">
      <alignment horizontal="right" vertical="center" wrapText="1"/>
    </xf>
    <xf numFmtId="3" fontId="38" fillId="0" borderId="0" xfId="116" applyNumberFormat="1" applyFont="1" applyFill="1" applyAlignment="1">
      <alignment horizontal="right" wrapText="1"/>
    </xf>
    <xf numFmtId="2" fontId="5" fillId="0" borderId="0" xfId="62" applyNumberFormat="1" applyFont="1" applyFill="1" applyAlignment="1">
      <alignment horizontal="right" vertical="center"/>
    </xf>
    <xf numFmtId="0" fontId="38" fillId="0" borderId="0" xfId="116" applyFont="1" applyAlignment="1">
      <alignment horizontal="right" vertical="center"/>
    </xf>
    <xf numFmtId="0" fontId="5" fillId="0" borderId="0" xfId="143" applyFont="1" applyAlignment="1">
      <alignment horizontal="right" vertical="center"/>
    </xf>
    <xf numFmtId="0" fontId="145" fillId="0" borderId="49" xfId="0" applyFont="1" applyFill="1" applyBorder="1" applyAlignment="1">
      <alignment horizontal="center"/>
    </xf>
    <xf numFmtId="0" fontId="145" fillId="0" borderId="49" xfId="0" applyFont="1" applyFill="1" applyBorder="1" applyAlignment="1"/>
    <xf numFmtId="3" fontId="145" fillId="0" borderId="49" xfId="0" applyNumberFormat="1" applyFont="1" applyFill="1" applyBorder="1" applyAlignment="1"/>
    <xf numFmtId="0" fontId="145" fillId="0" borderId="0" xfId="0" applyFont="1" applyFill="1" applyAlignment="1"/>
    <xf numFmtId="3" fontId="145" fillId="0" borderId="0" xfId="0" applyNumberFormat="1" applyFont="1" applyFill="1" applyAlignment="1"/>
    <xf numFmtId="0" fontId="5" fillId="0" borderId="0" xfId="103" applyFont="1" applyFill="1" applyAlignment="1">
      <alignment horizontal="right" vertical="center"/>
    </xf>
    <xf numFmtId="4" fontId="5" fillId="0" borderId="10" xfId="0" applyNumberFormat="1" applyFont="1" applyBorder="1" applyAlignment="1">
      <alignment vertical="center" wrapText="1"/>
    </xf>
    <xf numFmtId="4" fontId="5" fillId="43" borderId="10" xfId="0" applyNumberFormat="1" applyFont="1" applyFill="1" applyBorder="1" applyAlignment="1">
      <alignment horizontal="right" vertical="center" wrapText="1"/>
    </xf>
    <xf numFmtId="4" fontId="6" fillId="43" borderId="10" xfId="0" applyNumberFormat="1" applyFont="1" applyFill="1" applyBorder="1" applyAlignment="1">
      <alignment horizontal="right" vertical="center" wrapText="1"/>
    </xf>
    <xf numFmtId="4" fontId="6" fillId="0" borderId="10" xfId="0" applyNumberFormat="1" applyFont="1" applyBorder="1" applyAlignment="1">
      <alignment horizontal="right" vertical="center" wrapText="1"/>
    </xf>
    <xf numFmtId="10" fontId="149" fillId="0" borderId="0" xfId="132" applyNumberFormat="1" applyFont="1"/>
    <xf numFmtId="0" fontId="175" fillId="0" borderId="0" xfId="132" applyFont="1"/>
    <xf numFmtId="0" fontId="5" fillId="0" borderId="0" xfId="165" applyFont="1" applyAlignment="1">
      <alignment horizontal="center" vertical="top" wrapText="1"/>
    </xf>
    <xf numFmtId="0" fontId="5" fillId="0" borderId="0" xfId="0" applyFont="1" applyAlignment="1">
      <alignment horizontal="center" vertical="center" wrapText="1"/>
    </xf>
    <xf numFmtId="0" fontId="43" fillId="0" borderId="0" xfId="0" applyFont="1" applyAlignment="1">
      <alignment horizontal="right" vertical="center" wrapText="1"/>
    </xf>
    <xf numFmtId="0" fontId="5" fillId="0" borderId="0" xfId="165" applyFont="1" applyAlignment="1">
      <alignment horizontal="center" vertical="center"/>
    </xf>
    <xf numFmtId="0" fontId="6" fillId="0" borderId="0" xfId="0" applyFont="1" applyAlignment="1">
      <alignment horizontal="center" vertical="top" wrapText="1"/>
    </xf>
    <xf numFmtId="0" fontId="7" fillId="0" borderId="0" xfId="0" applyFont="1" applyAlignment="1">
      <alignment horizontal="center" vertical="top" wrapText="1"/>
    </xf>
    <xf numFmtId="0" fontId="5" fillId="0" borderId="0" xfId="0" applyFont="1" applyAlignment="1">
      <alignment horizontal="center" vertical="center"/>
    </xf>
    <xf numFmtId="0" fontId="7" fillId="0" borderId="0" xfId="0" applyFont="1" applyAlignment="1">
      <alignment horizontal="center" vertical="center"/>
    </xf>
    <xf numFmtId="0" fontId="43" fillId="0" borderId="0" xfId="0" applyFont="1" applyAlignment="1">
      <alignment horizontal="center" wrapText="1"/>
    </xf>
    <xf numFmtId="0" fontId="45" fillId="0" borderId="0" xfId="0" applyFont="1" applyFill="1" applyAlignment="1">
      <alignment horizontal="right" vertical="top" wrapText="1" indent="4"/>
    </xf>
    <xf numFmtId="170" fontId="48" fillId="0" borderId="0" xfId="0" applyNumberFormat="1" applyFont="1" applyFill="1" applyBorder="1" applyAlignment="1">
      <alignment horizontal="left" vertical="center"/>
    </xf>
    <xf numFmtId="0" fontId="40" fillId="0" borderId="0" xfId="0" applyFont="1" applyFill="1" applyAlignment="1">
      <alignment horizontal="center" vertical="center" wrapText="1"/>
    </xf>
    <xf numFmtId="0" fontId="38" fillId="0" borderId="0" xfId="0" applyFont="1" applyFill="1" applyAlignment="1">
      <alignment horizontal="center" vertical="center" wrapText="1"/>
    </xf>
    <xf numFmtId="0" fontId="38" fillId="0" borderId="0" xfId="0" applyFont="1" applyFill="1" applyAlignment="1">
      <alignment horizontal="center" vertical="top" wrapText="1"/>
    </xf>
    <xf numFmtId="0" fontId="38" fillId="0" borderId="0" xfId="0" applyFont="1" applyFill="1" applyAlignment="1">
      <alignment horizontal="center" vertical="center"/>
    </xf>
    <xf numFmtId="0" fontId="5" fillId="0" borderId="0" xfId="0" applyFont="1" applyFill="1" applyAlignment="1">
      <alignment horizontal="center" vertical="center" wrapText="1"/>
    </xf>
    <xf numFmtId="170" fontId="48" fillId="0" borderId="0" xfId="0" applyNumberFormat="1" applyFont="1" applyFill="1" applyBorder="1" applyAlignment="1">
      <alignment horizontal="center" vertical="center"/>
    </xf>
    <xf numFmtId="0" fontId="41" fillId="0" borderId="0" xfId="0" applyFont="1" applyFill="1" applyBorder="1" applyAlignment="1">
      <alignment horizontal="center" vertical="center"/>
    </xf>
    <xf numFmtId="0" fontId="45" fillId="0" borderId="0" xfId="0" applyFont="1" applyFill="1" applyAlignment="1">
      <alignment horizontal="center" vertical="center" wrapText="1"/>
    </xf>
    <xf numFmtId="170" fontId="48" fillId="0" borderId="0" xfId="80" applyNumberFormat="1" applyFont="1" applyFill="1" applyBorder="1" applyAlignment="1">
      <alignment horizontal="center" vertical="center"/>
    </xf>
    <xf numFmtId="0" fontId="48" fillId="0" borderId="0" xfId="0" applyFont="1" applyFill="1" applyBorder="1" applyAlignment="1">
      <alignment horizontal="left" vertical="center"/>
    </xf>
    <xf numFmtId="170" fontId="48" fillId="0" borderId="0" xfId="0" applyNumberFormat="1" applyFont="1" applyFill="1" applyBorder="1" applyAlignment="1">
      <alignment horizontal="left" vertical="center" wrapText="1"/>
    </xf>
    <xf numFmtId="0" fontId="48" fillId="0" borderId="0" xfId="0" applyFont="1" applyFill="1" applyBorder="1" applyAlignment="1">
      <alignment horizontal="left" vertical="center" wrapText="1"/>
    </xf>
    <xf numFmtId="0" fontId="51" fillId="0" borderId="0" xfId="0" applyFont="1" applyFill="1" applyAlignment="1">
      <alignment horizontal="center" vertical="center" wrapText="1"/>
    </xf>
    <xf numFmtId="0" fontId="48" fillId="0" borderId="0" xfId="0" applyFont="1" applyFill="1" applyAlignment="1">
      <alignment horizontal="center" vertical="center" wrapText="1"/>
    </xf>
    <xf numFmtId="0" fontId="41" fillId="0" borderId="14" xfId="0" applyFont="1" applyFill="1" applyBorder="1" applyAlignment="1">
      <alignment horizontal="center" vertical="center"/>
    </xf>
    <xf numFmtId="0" fontId="37" fillId="0" borderId="0" xfId="0" applyFont="1" applyFill="1" applyAlignment="1">
      <alignment horizontal="center" vertical="top" wrapText="1"/>
    </xf>
    <xf numFmtId="0" fontId="48" fillId="0" borderId="0" xfId="0" applyFont="1" applyFill="1" applyAlignment="1">
      <alignment horizontal="center" vertical="top" wrapText="1"/>
    </xf>
    <xf numFmtId="0" fontId="41" fillId="0" borderId="0" xfId="0" applyFont="1" applyFill="1" applyAlignment="1">
      <alignment horizontal="center" vertical="top" wrapText="1"/>
    </xf>
    <xf numFmtId="0" fontId="41" fillId="0" borderId="0" xfId="0" applyFont="1" applyFill="1" applyAlignment="1">
      <alignment horizontal="center" vertical="center" wrapText="1"/>
    </xf>
    <xf numFmtId="0" fontId="51" fillId="0" borderId="0" xfId="0" applyFont="1" applyFill="1" applyAlignment="1">
      <alignment horizontal="right" vertical="center" wrapText="1"/>
    </xf>
    <xf numFmtId="0" fontId="43" fillId="0" borderId="0" xfId="0" applyFont="1" applyFill="1" applyAlignment="1">
      <alignment horizontal="center" vertical="center" wrapText="1"/>
    </xf>
    <xf numFmtId="0" fontId="43" fillId="0" borderId="0" xfId="0" applyFont="1" applyFill="1" applyAlignment="1">
      <alignment horizontal="right" vertical="center" wrapText="1"/>
    </xf>
    <xf numFmtId="0" fontId="4" fillId="0" borderId="0" xfId="0" applyFont="1" applyFill="1" applyAlignment="1">
      <alignment horizontal="right" vertical="center" wrapText="1"/>
    </xf>
    <xf numFmtId="0" fontId="7" fillId="0" borderId="0" xfId="0" applyFont="1" applyFill="1" applyAlignment="1">
      <alignment horizontal="center" vertical="center" wrapText="1"/>
    </xf>
    <xf numFmtId="0" fontId="6" fillId="0" borderId="0" xfId="0" applyFont="1" applyFill="1" applyAlignment="1">
      <alignment horizontal="center" vertical="top" wrapText="1"/>
    </xf>
    <xf numFmtId="0" fontId="7" fillId="0" borderId="0" xfId="0" applyFont="1" applyFill="1" applyAlignment="1">
      <alignment horizontal="center" vertical="top" wrapText="1"/>
    </xf>
    <xf numFmtId="0" fontId="2" fillId="0" borderId="0" xfId="0" applyFont="1" applyFill="1" applyAlignment="1">
      <alignment horizontal="center" vertical="center" wrapText="1"/>
    </xf>
    <xf numFmtId="0" fontId="41"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41" fillId="0" borderId="0" xfId="0" applyFont="1" applyFill="1" applyBorder="1" applyAlignment="1">
      <alignment vertical="center" wrapText="1"/>
    </xf>
    <xf numFmtId="0" fontId="48" fillId="0" borderId="0" xfId="0" applyFont="1" applyFill="1" applyBorder="1" applyAlignment="1">
      <alignment vertical="center" wrapText="1"/>
    </xf>
    <xf numFmtId="3" fontId="48" fillId="0" borderId="0" xfId="0" applyNumberFormat="1" applyFont="1" applyFill="1" applyBorder="1" applyAlignment="1">
      <alignment vertical="center" wrapText="1"/>
    </xf>
    <xf numFmtId="0" fontId="5" fillId="0" borderId="14" xfId="0" applyFont="1" applyFill="1" applyBorder="1" applyAlignment="1">
      <alignment horizontal="left" vertical="center" wrapText="1"/>
    </xf>
    <xf numFmtId="0" fontId="5" fillId="0" borderId="0" xfId="0" applyFont="1" applyFill="1" applyAlignment="1">
      <alignment horizontal="center" vertical="top" wrapText="1"/>
    </xf>
    <xf numFmtId="0" fontId="37" fillId="0" borderId="0" xfId="151" applyFont="1" applyFill="1" applyAlignment="1" applyProtection="1">
      <alignment horizontal="center" vertical="center" wrapText="1"/>
    </xf>
    <xf numFmtId="0" fontId="38" fillId="0" borderId="14" xfId="151" applyFont="1" applyBorder="1" applyAlignment="1" applyProtection="1">
      <alignment horizontal="center" vertical="center" wrapText="1"/>
    </xf>
    <xf numFmtId="0" fontId="5" fillId="0" borderId="14" xfId="151" applyFont="1" applyBorder="1" applyAlignment="1">
      <alignment horizontal="center" vertical="center" wrapText="1"/>
    </xf>
    <xf numFmtId="0" fontId="38" fillId="0" borderId="17" xfId="151" applyFont="1" applyBorder="1" applyAlignment="1" applyProtection="1">
      <alignment horizontal="center" vertical="center" wrapText="1"/>
    </xf>
    <xf numFmtId="0" fontId="38" fillId="0" borderId="24" xfId="151" applyFont="1" applyBorder="1" applyAlignment="1" applyProtection="1">
      <alignment horizontal="center" vertical="center" wrapText="1"/>
    </xf>
    <xf numFmtId="0" fontId="38" fillId="0" borderId="34" xfId="151" applyFont="1" applyBorder="1" applyAlignment="1" applyProtection="1">
      <alignment horizontal="center" vertical="center" wrapText="1"/>
    </xf>
    <xf numFmtId="0" fontId="5" fillId="0" borderId="17" xfId="151" applyFont="1" applyBorder="1" applyAlignment="1">
      <alignment horizontal="center" vertical="center" wrapText="1"/>
    </xf>
    <xf numFmtId="0" fontId="5" fillId="0" borderId="34" xfId="151" applyFont="1" applyBorder="1" applyAlignment="1">
      <alignment horizontal="center" vertical="center" wrapText="1"/>
    </xf>
    <xf numFmtId="0" fontId="157" fillId="0" borderId="0" xfId="0" applyFont="1" applyAlignment="1">
      <alignment horizontal="center" vertical="center"/>
    </xf>
    <xf numFmtId="0" fontId="172" fillId="0" borderId="0" xfId="0" applyFont="1" applyAlignment="1">
      <alignment horizontal="center"/>
    </xf>
    <xf numFmtId="0" fontId="157" fillId="0" borderId="0" xfId="120" applyFont="1" applyFill="1" applyAlignment="1">
      <alignment horizontal="center" vertical="center"/>
    </xf>
    <xf numFmtId="0" fontId="156" fillId="0" borderId="0" xfId="120" applyFont="1" applyFill="1" applyAlignment="1">
      <alignment horizontal="right"/>
    </xf>
    <xf numFmtId="0" fontId="145" fillId="0" borderId="0" xfId="120" applyFont="1" applyFill="1" applyAlignment="1">
      <alignment horizontal="center" vertical="center"/>
    </xf>
    <xf numFmtId="0" fontId="157" fillId="0" borderId="0" xfId="120" applyFont="1" applyFill="1" applyAlignment="1">
      <alignment horizontal="center" vertical="center" wrapText="1"/>
    </xf>
    <xf numFmtId="0" fontId="81" fillId="0" borderId="38" xfId="103" applyFont="1" applyBorder="1" applyAlignment="1">
      <alignment horizontal="center" vertical="top"/>
    </xf>
    <xf numFmtId="0" fontId="5" fillId="0" borderId="0" xfId="120" applyFont="1" applyAlignment="1">
      <alignment horizontal="center"/>
    </xf>
    <xf numFmtId="0" fontId="5" fillId="0" borderId="0" xfId="120" applyFont="1" applyFill="1" applyBorder="1" applyAlignment="1">
      <alignment horizontal="center"/>
    </xf>
    <xf numFmtId="0" fontId="80" fillId="0" borderId="14" xfId="120" applyFont="1" applyBorder="1" applyAlignment="1">
      <alignment horizontal="center" vertical="center" wrapText="1"/>
    </xf>
    <xf numFmtId="0" fontId="80" fillId="0" borderId="17" xfId="120" applyFont="1" applyFill="1" applyBorder="1" applyAlignment="1">
      <alignment horizontal="center" vertical="center" wrapText="1"/>
    </xf>
    <xf numFmtId="0" fontId="80" fillId="0" borderId="24" xfId="120" applyFont="1" applyFill="1" applyBorder="1" applyAlignment="1">
      <alignment horizontal="center" vertical="center" wrapText="1"/>
    </xf>
    <xf numFmtId="0" fontId="80" fillId="0" borderId="17" xfId="120" applyFont="1" applyBorder="1" applyAlignment="1">
      <alignment horizontal="center" vertical="center" wrapText="1"/>
    </xf>
    <xf numFmtId="0" fontId="5" fillId="0" borderId="0" xfId="120" applyFont="1" applyAlignment="1">
      <alignment horizontal="center" wrapText="1"/>
    </xf>
    <xf numFmtId="0" fontId="27" fillId="0" borderId="0" xfId="120" applyFont="1" applyAlignment="1">
      <alignment horizontal="center"/>
    </xf>
    <xf numFmtId="0" fontId="80" fillId="0" borderId="0" xfId="120" applyFont="1" applyAlignment="1">
      <alignment horizontal="center"/>
    </xf>
    <xf numFmtId="0" fontId="82" fillId="0" borderId="0" xfId="120" applyFont="1" applyAlignment="1">
      <alignment horizontal="right"/>
    </xf>
    <xf numFmtId="0" fontId="37" fillId="0" borderId="0" xfId="120" applyFont="1" applyAlignment="1">
      <alignment horizontal="center" vertical="center"/>
    </xf>
    <xf numFmtId="0" fontId="37" fillId="0" borderId="0" xfId="103" applyFont="1" applyAlignment="1">
      <alignment horizontal="center" vertical="center" wrapText="1"/>
    </xf>
    <xf numFmtId="0" fontId="37" fillId="0" borderId="0" xfId="103" applyFont="1" applyAlignment="1">
      <alignment horizontal="center" vertical="center"/>
    </xf>
    <xf numFmtId="0" fontId="145" fillId="0" borderId="0" xfId="120" applyFont="1" applyFill="1" applyAlignment="1">
      <alignment horizontal="left" vertical="center"/>
    </xf>
    <xf numFmtId="0" fontId="145" fillId="0" borderId="14" xfId="132" applyFont="1" applyBorder="1" applyAlignment="1">
      <alignment horizontal="center" vertical="center"/>
    </xf>
    <xf numFmtId="0" fontId="145" fillId="0" borderId="0" xfId="132" applyFont="1" applyAlignment="1">
      <alignment horizontal="center"/>
    </xf>
    <xf numFmtId="0" fontId="150" fillId="0" borderId="0" xfId="132" applyFont="1" applyAlignment="1">
      <alignment horizontal="center"/>
    </xf>
    <xf numFmtId="0" fontId="145" fillId="0" borderId="0" xfId="132" applyFont="1" applyAlignment="1">
      <alignment horizontal="center" vertical="center" wrapText="1"/>
    </xf>
    <xf numFmtId="0" fontId="145" fillId="0" borderId="14" xfId="132" applyFont="1" applyBorder="1" applyAlignment="1">
      <alignment horizontal="center" vertical="center" wrapText="1"/>
    </xf>
    <xf numFmtId="3" fontId="146" fillId="0" borderId="0" xfId="132" applyNumberFormat="1" applyFont="1" applyAlignment="1">
      <alignment horizontal="left"/>
    </xf>
    <xf numFmtId="0" fontId="146" fillId="0" borderId="0" xfId="132" applyFont="1" applyAlignment="1">
      <alignment horizontal="left"/>
    </xf>
    <xf numFmtId="0" fontId="159" fillId="0" borderId="38" xfId="132" applyFont="1" applyBorder="1" applyAlignment="1">
      <alignment horizontal="center" vertical="top"/>
    </xf>
    <xf numFmtId="0" fontId="146" fillId="0" borderId="0" xfId="132" applyFont="1" applyAlignment="1">
      <alignment horizontal="center"/>
    </xf>
    <xf numFmtId="0" fontId="150" fillId="0" borderId="0" xfId="132" applyFont="1" applyAlignment="1">
      <alignment horizontal="center" wrapText="1"/>
    </xf>
    <xf numFmtId="0" fontId="156" fillId="0" borderId="0" xfId="120" applyFont="1" applyFill="1" applyAlignment="1">
      <alignment horizontal="center" vertical="center"/>
    </xf>
    <xf numFmtId="3" fontId="81" fillId="0" borderId="0" xfId="161" applyNumberFormat="1" applyFont="1" applyAlignment="1">
      <alignment horizontal="center" vertical="center" wrapText="1"/>
    </xf>
    <xf numFmtId="3" fontId="37" fillId="0" borderId="0" xfId="161" applyNumberFormat="1" applyFont="1" applyAlignment="1">
      <alignment horizontal="left"/>
    </xf>
    <xf numFmtId="3" fontId="37" fillId="0" borderId="0" xfId="161" applyNumberFormat="1" applyFont="1" applyAlignment="1">
      <alignment horizontal="center"/>
    </xf>
    <xf numFmtId="3" fontId="37" fillId="0" borderId="0" xfId="161" applyNumberFormat="1" applyFont="1" applyAlignment="1">
      <alignment horizontal="center" vertical="center" wrapText="1"/>
    </xf>
    <xf numFmtId="0" fontId="150" fillId="41" borderId="14" xfId="129" applyFont="1" applyFill="1" applyBorder="1" applyAlignment="1">
      <alignment horizontal="center" vertical="center"/>
    </xf>
    <xf numFmtId="0" fontId="150" fillId="0" borderId="14" xfId="128" applyFont="1" applyBorder="1" applyAlignment="1">
      <alignment horizontal="center" vertical="center" wrapText="1"/>
    </xf>
    <xf numFmtId="0" fontId="150" fillId="0" borderId="17" xfId="128" applyFont="1" applyBorder="1" applyAlignment="1">
      <alignment horizontal="center" vertical="center" wrapText="1"/>
    </xf>
    <xf numFmtId="0" fontId="150" fillId="0" borderId="34" xfId="128" applyFont="1" applyBorder="1" applyAlignment="1">
      <alignment horizontal="center" vertical="center" wrapText="1"/>
    </xf>
    <xf numFmtId="0" fontId="150" fillId="0" borderId="24" xfId="128" applyFont="1" applyBorder="1" applyAlignment="1">
      <alignment horizontal="center" vertical="center" wrapText="1"/>
    </xf>
    <xf numFmtId="0" fontId="145" fillId="0" borderId="0" xfId="128" applyFont="1" applyFill="1" applyAlignment="1">
      <alignment horizontal="center" vertical="center"/>
    </xf>
    <xf numFmtId="0" fontId="150" fillId="0" borderId="14" xfId="128" applyFont="1" applyBorder="1" applyAlignment="1">
      <alignment horizontal="center" vertical="center"/>
    </xf>
    <xf numFmtId="3" fontId="159" fillId="0" borderId="0" xfId="128" applyNumberFormat="1" applyFont="1" applyFill="1" applyAlignment="1">
      <alignment horizontal="center" vertical="top"/>
    </xf>
    <xf numFmtId="0" fontId="159" fillId="0" borderId="0" xfId="128" applyFont="1" applyFill="1" applyAlignment="1">
      <alignment horizontal="center" vertical="top"/>
    </xf>
    <xf numFmtId="0" fontId="43" fillId="0" borderId="0" xfId="0" applyFont="1" applyAlignment="1">
      <alignment horizontal="left" vertical="center" wrapText="1"/>
    </xf>
    <xf numFmtId="3" fontId="5" fillId="0" borderId="0" xfId="129" applyNumberFormat="1" applyFont="1" applyAlignment="1">
      <alignment horizontal="left" vertical="center"/>
    </xf>
    <xf numFmtId="0" fontId="5" fillId="0" borderId="0" xfId="129" applyFont="1" applyAlignment="1">
      <alignment horizontal="left" vertical="center"/>
    </xf>
    <xf numFmtId="0" fontId="5" fillId="0" borderId="0" xfId="129" applyFont="1" applyAlignment="1">
      <alignment horizontal="center" vertical="center"/>
    </xf>
    <xf numFmtId="0" fontId="131" fillId="0" borderId="0" xfId="129" applyFont="1" applyAlignment="1">
      <alignment horizontal="center" vertical="center"/>
    </xf>
    <xf numFmtId="0" fontId="37" fillId="0" borderId="0" xfId="129" applyFont="1" applyAlignment="1">
      <alignment horizontal="center" vertical="center"/>
    </xf>
    <xf numFmtId="3" fontId="81" fillId="0" borderId="0" xfId="129" applyNumberFormat="1" applyFont="1" applyAlignment="1">
      <alignment horizontal="center" vertical="center"/>
    </xf>
    <xf numFmtId="0" fontId="81" fillId="0" borderId="0" xfId="129" applyFont="1" applyAlignment="1">
      <alignment horizontal="center" vertical="center"/>
    </xf>
    <xf numFmtId="0" fontId="6" fillId="0" borderId="14" xfId="0" applyFont="1" applyBorder="1" applyAlignment="1">
      <alignment horizontal="center" vertical="center" wrapText="1"/>
    </xf>
    <xf numFmtId="0" fontId="174" fillId="0" borderId="14" xfId="0" applyFont="1" applyBorder="1" applyAlignment="1"/>
    <xf numFmtId="0" fontId="89"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137" fillId="0" borderId="14" xfId="0" applyFont="1" applyBorder="1" applyAlignment="1"/>
    <xf numFmtId="0" fontId="173" fillId="0" borderId="14" xfId="0" applyFont="1" applyBorder="1" applyAlignment="1"/>
    <xf numFmtId="3" fontId="150" fillId="0" borderId="0" xfId="132" applyNumberFormat="1" applyFont="1" applyAlignment="1">
      <alignment horizontal="left" vertical="center" wrapText="1"/>
    </xf>
    <xf numFmtId="0" fontId="150" fillId="0" borderId="0" xfId="132" applyFont="1" applyAlignment="1">
      <alignment horizontal="left" vertical="center" wrapText="1"/>
    </xf>
    <xf numFmtId="0" fontId="150" fillId="0" borderId="0" xfId="132" applyFont="1" applyAlignment="1">
      <alignment horizontal="center" vertical="center"/>
    </xf>
    <xf numFmtId="0" fontId="150" fillId="0" borderId="0" xfId="132" applyFont="1" applyAlignment="1">
      <alignment horizontal="center" vertical="center" wrapText="1"/>
    </xf>
    <xf numFmtId="0" fontId="80" fillId="0" borderId="0" xfId="0" applyFont="1" applyAlignment="1">
      <alignment horizontal="center" vertical="center" wrapText="1"/>
    </xf>
    <xf numFmtId="3" fontId="81" fillId="0" borderId="0" xfId="0" applyNumberFormat="1" applyFont="1" applyAlignment="1">
      <alignment horizontal="center" vertical="top" wrapText="1"/>
    </xf>
    <xf numFmtId="0" fontId="81" fillId="0" borderId="0" xfId="0" applyFont="1" applyAlignment="1">
      <alignment horizontal="center" vertical="top" wrapText="1"/>
    </xf>
    <xf numFmtId="0" fontId="95" fillId="0" borderId="0" xfId="132" applyFont="1" applyFill="1" applyAlignment="1">
      <alignment horizontal="center"/>
    </xf>
    <xf numFmtId="0" fontId="80" fillId="0" borderId="38" xfId="132" applyNumberFormat="1" applyFont="1" applyFill="1" applyBorder="1" applyAlignment="1">
      <alignment horizontal="center" vertical="center"/>
    </xf>
    <xf numFmtId="172" fontId="95" fillId="0" borderId="28" xfId="52" applyNumberFormat="1" applyFont="1" applyFill="1" applyBorder="1" applyAlignment="1">
      <alignment horizontal="center"/>
    </xf>
    <xf numFmtId="3" fontId="80" fillId="0" borderId="0" xfId="132" applyNumberFormat="1" applyFont="1" applyFill="1" applyAlignment="1">
      <alignment horizontal="center" vertical="center" wrapText="1"/>
    </xf>
    <xf numFmtId="0" fontId="80" fillId="0" borderId="0" xfId="132" applyFont="1" applyFill="1" applyAlignment="1">
      <alignment horizontal="center" vertical="center" wrapText="1"/>
    </xf>
    <xf numFmtId="0" fontId="121" fillId="0" borderId="0" xfId="132" applyFont="1" applyFill="1" applyAlignment="1">
      <alignment horizontal="center" vertical="center" wrapText="1"/>
    </xf>
    <xf numFmtId="3" fontId="43" fillId="0" borderId="0" xfId="132" applyNumberFormat="1" applyFont="1" applyFill="1" applyAlignment="1">
      <alignment horizontal="right" vertical="top" wrapText="1"/>
    </xf>
    <xf numFmtId="0" fontId="43" fillId="0" borderId="0" xfId="132" applyFont="1" applyFill="1" applyAlignment="1">
      <alignment horizontal="right" vertical="top" wrapText="1"/>
    </xf>
    <xf numFmtId="4" fontId="27" fillId="0" borderId="17" xfId="65" applyNumberFormat="1" applyFont="1" applyFill="1" applyBorder="1" applyAlignment="1">
      <alignment horizontal="right" vertical="center" wrapText="1"/>
    </xf>
    <xf numFmtId="4" fontId="27" fillId="0" borderId="24" xfId="65" applyNumberFormat="1" applyFont="1" applyFill="1" applyBorder="1" applyAlignment="1">
      <alignment horizontal="right" vertical="center" wrapText="1"/>
    </xf>
    <xf numFmtId="2" fontId="27" fillId="0" borderId="17" xfId="52" applyNumberFormat="1" applyFont="1" applyFill="1" applyBorder="1" applyAlignment="1">
      <alignment horizontal="center" vertical="center" wrapText="1"/>
    </xf>
    <xf numFmtId="2" fontId="27" fillId="0" borderId="24" xfId="52" applyNumberFormat="1" applyFont="1" applyFill="1" applyBorder="1" applyAlignment="1">
      <alignment horizontal="center" vertical="center" wrapText="1"/>
    </xf>
    <xf numFmtId="0" fontId="5" fillId="0" borderId="0" xfId="132" applyFont="1" applyFill="1" applyAlignment="1">
      <alignment horizontal="center" vertical="center" wrapText="1"/>
    </xf>
    <xf numFmtId="0" fontId="2" fillId="0" borderId="52" xfId="132" applyFont="1" applyFill="1" applyBorder="1" applyAlignment="1">
      <alignment horizontal="center"/>
    </xf>
    <xf numFmtId="0" fontId="2" fillId="0" borderId="0" xfId="132" applyFont="1" applyFill="1" applyBorder="1" applyAlignment="1">
      <alignment horizontal="center"/>
    </xf>
    <xf numFmtId="3" fontId="5" fillId="0" borderId="0" xfId="132" applyNumberFormat="1" applyFont="1" applyFill="1" applyAlignment="1">
      <alignment horizontal="center" vertical="center" wrapText="1"/>
    </xf>
    <xf numFmtId="0" fontId="80" fillId="0" borderId="14" xfId="150" applyFont="1" applyBorder="1" applyAlignment="1">
      <alignment horizontal="center" vertical="center"/>
    </xf>
    <xf numFmtId="0" fontId="80" fillId="0" borderId="0" xfId="150" applyFont="1" applyAlignment="1">
      <alignment horizontal="center"/>
    </xf>
    <xf numFmtId="0" fontId="27" fillId="0" borderId="0" xfId="150" applyFont="1" applyAlignment="1">
      <alignment horizontal="center"/>
    </xf>
    <xf numFmtId="3" fontId="82" fillId="0" borderId="0" xfId="150" applyNumberFormat="1" applyFont="1" applyAlignment="1">
      <alignment horizontal="right"/>
    </xf>
    <xf numFmtId="0" fontId="82" fillId="0" borderId="0" xfId="150" applyFont="1" applyAlignment="1">
      <alignment horizontal="right"/>
    </xf>
    <xf numFmtId="0" fontId="41" fillId="0" borderId="0" xfId="160" applyFont="1" applyAlignment="1">
      <alignment horizontal="center" vertical="top" wrapText="1"/>
    </xf>
    <xf numFmtId="0" fontId="87" fillId="0" borderId="0" xfId="160" applyFont="1" applyAlignment="1">
      <alignment horizontal="center" vertical="center" wrapText="1"/>
    </xf>
    <xf numFmtId="0" fontId="41" fillId="0" borderId="0" xfId="160" applyFont="1" applyAlignment="1">
      <alignment horizontal="center"/>
    </xf>
    <xf numFmtId="0" fontId="48" fillId="0" borderId="0" xfId="160" applyFont="1" applyAlignment="1">
      <alignment horizontal="center" vertical="top" wrapText="1"/>
    </xf>
    <xf numFmtId="0" fontId="104" fillId="0" borderId="0" xfId="160" applyFont="1" applyAlignment="1">
      <alignment horizontal="center" vertical="top" wrapText="1"/>
    </xf>
    <xf numFmtId="3" fontId="51" fillId="0" borderId="0" xfId="160" applyNumberFormat="1" applyFont="1" applyAlignment="1">
      <alignment horizontal="right" vertical="top" wrapText="1"/>
    </xf>
    <xf numFmtId="0" fontId="51" fillId="0" borderId="0" xfId="160" applyFont="1" applyAlignment="1">
      <alignment horizontal="right" vertical="top" wrapText="1"/>
    </xf>
    <xf numFmtId="0" fontId="41" fillId="0" borderId="0" xfId="160" applyFont="1" applyAlignment="1">
      <alignment horizontal="center" wrapText="1"/>
    </xf>
    <xf numFmtId="0" fontId="41" fillId="0" borderId="16" xfId="160" applyFont="1" applyBorder="1" applyAlignment="1">
      <alignment horizontal="center" vertical="center" wrapText="1"/>
    </xf>
    <xf numFmtId="0" fontId="41" fillId="0" borderId="37" xfId="160" applyFont="1" applyBorder="1" applyAlignment="1">
      <alignment horizontal="center" vertical="center" wrapText="1"/>
    </xf>
    <xf numFmtId="0" fontId="38" fillId="0" borderId="0" xfId="162" applyFont="1" applyAlignment="1">
      <alignment horizontal="center" vertical="center" wrapText="1"/>
    </xf>
    <xf numFmtId="170" fontId="38" fillId="0" borderId="0" xfId="69" applyNumberFormat="1" applyFont="1" applyAlignment="1">
      <alignment horizontal="center" vertical="center"/>
    </xf>
    <xf numFmtId="0" fontId="48" fillId="0" borderId="0" xfId="162" applyFont="1" applyAlignment="1">
      <alignment horizontal="center" vertical="top" wrapText="1"/>
    </xf>
    <xf numFmtId="0" fontId="41" fillId="0" borderId="0" xfId="162" applyFont="1" applyAlignment="1">
      <alignment horizontal="center" vertical="center"/>
    </xf>
    <xf numFmtId="0" fontId="41" fillId="0" borderId="0" xfId="162" applyFont="1" applyAlignment="1">
      <alignment horizontal="center" vertical="center" wrapText="1"/>
    </xf>
    <xf numFmtId="3" fontId="51" fillId="0" borderId="0" xfId="162" applyNumberFormat="1" applyFont="1" applyAlignment="1">
      <alignment horizontal="right" vertical="center" wrapText="1"/>
    </xf>
    <xf numFmtId="0" fontId="51" fillId="0" borderId="0" xfId="162" applyFont="1" applyAlignment="1">
      <alignment horizontal="right" vertical="center" wrapText="1"/>
    </xf>
    <xf numFmtId="0" fontId="5" fillId="0" borderId="0" xfId="116" applyFont="1" applyFill="1" applyAlignment="1">
      <alignment horizontal="center" vertical="center" wrapText="1"/>
    </xf>
    <xf numFmtId="0" fontId="5" fillId="0" borderId="14" xfId="116" applyFont="1" applyFill="1" applyBorder="1" applyAlignment="1">
      <alignment horizontal="center" vertical="center" wrapText="1"/>
    </xf>
    <xf numFmtId="49" fontId="5" fillId="0" borderId="14" xfId="116" applyNumberFormat="1" applyFont="1" applyFill="1" applyBorder="1" applyAlignment="1">
      <alignment horizontal="center" vertical="center" wrapText="1"/>
    </xf>
    <xf numFmtId="0" fontId="6" fillId="0" borderId="0" xfId="116" applyFont="1" applyFill="1" applyAlignment="1">
      <alignment horizontal="center" vertical="center" wrapText="1"/>
    </xf>
    <xf numFmtId="3" fontId="43" fillId="0" borderId="0" xfId="116" applyNumberFormat="1" applyFont="1" applyFill="1" applyAlignment="1">
      <alignment horizontal="right" vertical="center" wrapText="1"/>
    </xf>
    <xf numFmtId="0" fontId="43" fillId="0" borderId="0" xfId="116" applyFont="1" applyFill="1" applyAlignment="1">
      <alignment horizontal="right" vertical="center" wrapText="1"/>
    </xf>
    <xf numFmtId="176" fontId="5" fillId="0" borderId="0" xfId="116" applyNumberFormat="1" applyFont="1" applyFill="1" applyAlignment="1">
      <alignment horizontal="center" vertical="center"/>
    </xf>
    <xf numFmtId="0" fontId="40" fillId="0" borderId="0" xfId="116" applyFont="1" applyFill="1" applyAlignment="1">
      <alignment horizontal="center" vertical="center" wrapText="1"/>
    </xf>
    <xf numFmtId="0" fontId="38" fillId="0" borderId="0" xfId="116" applyFont="1" applyFill="1" applyAlignment="1">
      <alignment horizontal="center" vertical="top" wrapText="1"/>
    </xf>
    <xf numFmtId="0" fontId="38" fillId="0" borderId="0" xfId="116" applyFont="1" applyFill="1" applyAlignment="1">
      <alignment horizontal="center" vertical="center" wrapText="1"/>
    </xf>
    <xf numFmtId="3" fontId="45" fillId="0" borderId="0" xfId="116" applyNumberFormat="1" applyFont="1" applyFill="1" applyAlignment="1">
      <alignment horizontal="right" vertical="top" wrapText="1"/>
    </xf>
    <xf numFmtId="0" fontId="45" fillId="0" borderId="0" xfId="116" applyFont="1" applyFill="1" applyAlignment="1">
      <alignment horizontal="right" vertical="top" wrapText="1"/>
    </xf>
    <xf numFmtId="2" fontId="5" fillId="0" borderId="0" xfId="116" applyNumberFormat="1" applyFont="1" applyFill="1" applyBorder="1" applyAlignment="1">
      <alignment horizontal="center" vertical="center"/>
    </xf>
    <xf numFmtId="1" fontId="27" fillId="0" borderId="14" xfId="116" applyNumberFormat="1" applyFont="1" applyFill="1" applyBorder="1" applyAlignment="1">
      <alignment horizontal="center" vertical="center"/>
    </xf>
    <xf numFmtId="0" fontId="27" fillId="0" borderId="14" xfId="116" applyFont="1" applyFill="1" applyBorder="1" applyAlignment="1">
      <alignment horizontal="left" vertical="center"/>
    </xf>
    <xf numFmtId="0" fontId="5" fillId="0" borderId="0" xfId="118" applyFont="1" applyFill="1" applyAlignment="1">
      <alignment horizontal="center" vertical="center"/>
    </xf>
    <xf numFmtId="0" fontId="5" fillId="0" borderId="0" xfId="118" applyFont="1" applyFill="1" applyBorder="1" applyAlignment="1">
      <alignment horizontal="center" vertical="center"/>
    </xf>
    <xf numFmtId="0" fontId="5" fillId="0" borderId="0" xfId="118" applyFont="1" applyBorder="1" applyAlignment="1">
      <alignment horizontal="center" vertical="center"/>
    </xf>
    <xf numFmtId="0" fontId="43" fillId="0" borderId="0" xfId="118" applyFont="1" applyAlignment="1">
      <alignment horizontal="right" vertical="center"/>
    </xf>
    <xf numFmtId="0" fontId="5" fillId="0" borderId="0" xfId="118" applyFont="1" applyFill="1" applyAlignment="1">
      <alignment horizontal="center" vertical="center" wrapText="1"/>
    </xf>
    <xf numFmtId="0" fontId="5" fillId="0" borderId="14" xfId="118" applyFont="1" applyBorder="1" applyAlignment="1">
      <alignment horizontal="center" vertical="center" wrapText="1"/>
    </xf>
    <xf numFmtId="0" fontId="5" fillId="0" borderId="0" xfId="116" applyFont="1" applyAlignment="1">
      <alignment horizontal="center" vertical="center" wrapText="1"/>
    </xf>
    <xf numFmtId="0" fontId="38" fillId="0" borderId="0" xfId="116" applyFont="1" applyBorder="1" applyAlignment="1">
      <alignment horizontal="center" vertical="top" wrapText="1"/>
    </xf>
    <xf numFmtId="0" fontId="6" fillId="0" borderId="16" xfId="116" applyFont="1" applyBorder="1" applyAlignment="1">
      <alignment horizontal="left" vertical="center" wrapText="1"/>
    </xf>
    <xf numFmtId="0" fontId="6" fillId="0" borderId="5" xfId="116" applyFont="1" applyBorder="1" applyAlignment="1">
      <alignment horizontal="left" vertical="center" wrapText="1"/>
    </xf>
    <xf numFmtId="0" fontId="5" fillId="0" borderId="0" xfId="116" applyFont="1" applyAlignment="1">
      <alignment horizontal="left" vertical="center"/>
    </xf>
    <xf numFmtId="0" fontId="5" fillId="0" borderId="0" xfId="116" applyFont="1" applyBorder="1" applyAlignment="1">
      <alignment horizontal="center" vertical="center"/>
    </xf>
    <xf numFmtId="3" fontId="43" fillId="0" borderId="0" xfId="116" applyNumberFormat="1" applyFont="1" applyAlignment="1">
      <alignment horizontal="right" vertical="center" wrapText="1"/>
    </xf>
    <xf numFmtId="0" fontId="6" fillId="0" borderId="37" xfId="116" applyFont="1" applyBorder="1" applyAlignment="1">
      <alignment horizontal="left" vertical="center" wrapText="1"/>
    </xf>
    <xf numFmtId="0" fontId="5" fillId="0" borderId="16" xfId="116" applyFont="1" applyBorder="1" applyAlignment="1">
      <alignment horizontal="center" vertical="center" wrapText="1"/>
    </xf>
    <xf numFmtId="0" fontId="5" fillId="0" borderId="5" xfId="116" applyFont="1" applyBorder="1" applyAlignment="1">
      <alignment horizontal="center" vertical="center" wrapText="1"/>
    </xf>
    <xf numFmtId="0" fontId="5" fillId="0" borderId="16" xfId="116" applyFont="1" applyBorder="1" applyAlignment="1">
      <alignment horizontal="left" vertical="center" wrapText="1"/>
    </xf>
    <xf numFmtId="0" fontId="5" fillId="0" borderId="5" xfId="116" applyFont="1" applyBorder="1" applyAlignment="1">
      <alignment horizontal="left" vertical="center" wrapText="1"/>
    </xf>
    <xf numFmtId="0" fontId="37" fillId="0" borderId="0" xfId="116" applyFont="1" applyBorder="1" applyAlignment="1">
      <alignment horizontal="center" vertical="center" wrapText="1"/>
    </xf>
    <xf numFmtId="0" fontId="5" fillId="0" borderId="0" xfId="116" applyFont="1" applyBorder="1" applyAlignment="1">
      <alignment horizontal="center" vertical="center" wrapText="1"/>
    </xf>
    <xf numFmtId="3" fontId="81" fillId="0" borderId="0" xfId="116" applyNumberFormat="1" applyFont="1" applyBorder="1" applyAlignment="1">
      <alignment horizontal="right" vertical="center" wrapText="1"/>
    </xf>
    <xf numFmtId="0" fontId="81" fillId="0" borderId="0" xfId="116" applyFont="1" applyBorder="1" applyAlignment="1">
      <alignment horizontal="right" vertical="center" wrapText="1"/>
    </xf>
    <xf numFmtId="0" fontId="37" fillId="0" borderId="0" xfId="116" applyFont="1" applyFill="1" applyBorder="1" applyAlignment="1">
      <alignment horizontal="center" vertical="center" wrapText="1"/>
    </xf>
    <xf numFmtId="0" fontId="92" fillId="0" borderId="0" xfId="160" applyFont="1" applyAlignment="1">
      <alignment horizontal="center"/>
    </xf>
    <xf numFmtId="0" fontId="91" fillId="0" borderId="0" xfId="160" applyFont="1" applyAlignment="1">
      <alignment horizontal="center"/>
    </xf>
    <xf numFmtId="170" fontId="91" fillId="0" borderId="14" xfId="160" applyNumberFormat="1" applyFont="1" applyBorder="1" applyAlignment="1">
      <alignment horizontal="center" vertical="center" wrapText="1"/>
    </xf>
    <xf numFmtId="0" fontId="92" fillId="0" borderId="0" xfId="160" applyFont="1" applyBorder="1" applyAlignment="1">
      <alignment horizontal="left"/>
    </xf>
    <xf numFmtId="0" fontId="27" fillId="0" borderId="14" xfId="143" applyFont="1" applyBorder="1" applyAlignment="1">
      <alignment horizontal="center" vertical="center"/>
    </xf>
    <xf numFmtId="0" fontId="92" fillId="0" borderId="14" xfId="160" applyFont="1" applyBorder="1" applyAlignment="1">
      <alignment horizontal="center" vertical="center"/>
    </xf>
    <xf numFmtId="0" fontId="92" fillId="0" borderId="38" xfId="160" applyFont="1" applyBorder="1" applyAlignment="1">
      <alignment horizontal="left"/>
    </xf>
    <xf numFmtId="0" fontId="92" fillId="0" borderId="16" xfId="160" applyFont="1" applyBorder="1" applyAlignment="1">
      <alignment horizontal="center" vertical="center" wrapText="1"/>
    </xf>
    <xf numFmtId="0" fontId="92" fillId="0" borderId="37" xfId="160" applyFont="1" applyBorder="1" applyAlignment="1">
      <alignment horizontal="center" vertical="center" wrapText="1"/>
    </xf>
    <xf numFmtId="170" fontId="91" fillId="0" borderId="16" xfId="160" applyNumberFormat="1" applyFont="1" applyBorder="1" applyAlignment="1">
      <alignment horizontal="center" vertical="center" wrapText="1"/>
    </xf>
    <xf numFmtId="170" fontId="91" fillId="0" borderId="37" xfId="160" applyNumberFormat="1" applyFont="1" applyBorder="1" applyAlignment="1">
      <alignment horizontal="center" vertical="center" wrapText="1"/>
    </xf>
    <xf numFmtId="170" fontId="91" fillId="0" borderId="43" xfId="52" applyNumberFormat="1" applyFont="1" applyBorder="1" applyAlignment="1">
      <alignment horizontal="center" vertical="center" wrapText="1"/>
    </xf>
    <xf numFmtId="170" fontId="91" fillId="0" borderId="15" xfId="52" applyNumberFormat="1" applyFont="1" applyBorder="1" applyAlignment="1">
      <alignment horizontal="center" vertical="center" wrapText="1"/>
    </xf>
    <xf numFmtId="170" fontId="91" fillId="0" borderId="35" xfId="52" applyNumberFormat="1" applyFont="1" applyBorder="1" applyAlignment="1">
      <alignment horizontal="center" vertical="center" wrapText="1"/>
    </xf>
    <xf numFmtId="170" fontId="91" fillId="0" borderId="53" xfId="52" applyNumberFormat="1" applyFont="1" applyBorder="1" applyAlignment="1">
      <alignment horizontal="center" vertical="center" wrapText="1"/>
    </xf>
    <xf numFmtId="3" fontId="94" fillId="0" borderId="0" xfId="160" applyNumberFormat="1" applyFont="1" applyAlignment="1">
      <alignment horizontal="right"/>
    </xf>
    <xf numFmtId="0" fontId="94" fillId="0" borderId="0" xfId="160" applyFont="1" applyAlignment="1">
      <alignment horizontal="right"/>
    </xf>
    <xf numFmtId="0" fontId="92" fillId="0" borderId="0" xfId="160" applyFont="1" applyAlignment="1">
      <alignment horizontal="center" vertical="center" wrapText="1"/>
    </xf>
    <xf numFmtId="0" fontId="93" fillId="0" borderId="0" xfId="160" applyFont="1" applyAlignment="1">
      <alignment horizontal="center"/>
    </xf>
    <xf numFmtId="0" fontId="5" fillId="0" borderId="0" xfId="116" applyFont="1" applyFill="1" applyAlignment="1">
      <alignment horizontal="center" vertical="center"/>
    </xf>
    <xf numFmtId="0" fontId="6" fillId="0" borderId="0" xfId="116" applyFont="1" applyFill="1" applyAlignment="1">
      <alignment horizontal="center" vertical="center"/>
    </xf>
    <xf numFmtId="1" fontId="80" fillId="36" borderId="16" xfId="116" applyNumberFormat="1" applyFont="1" applyFill="1" applyBorder="1" applyAlignment="1">
      <alignment horizontal="center" vertical="center"/>
    </xf>
    <xf numFmtId="1" fontId="80" fillId="36" borderId="37" xfId="116" applyNumberFormat="1" applyFont="1" applyFill="1" applyBorder="1" applyAlignment="1">
      <alignment horizontal="center" vertical="center"/>
    </xf>
    <xf numFmtId="0" fontId="5" fillId="0" borderId="0" xfId="116" applyFont="1" applyAlignment="1">
      <alignment horizontal="center" vertical="center"/>
    </xf>
    <xf numFmtId="0" fontId="27" fillId="0" borderId="0" xfId="116" applyFont="1" applyAlignment="1">
      <alignment horizontal="center" vertical="center"/>
    </xf>
    <xf numFmtId="0" fontId="80" fillId="0" borderId="0" xfId="116" applyFont="1" applyAlignment="1">
      <alignment horizontal="center" vertical="center"/>
    </xf>
    <xf numFmtId="3" fontId="43" fillId="0" borderId="0" xfId="116" applyNumberFormat="1" applyFont="1" applyAlignment="1">
      <alignment horizontal="right" vertical="center"/>
    </xf>
    <xf numFmtId="0" fontId="43" fillId="0" borderId="0" xfId="116" applyFont="1" applyAlignment="1">
      <alignment horizontal="right" vertical="center"/>
    </xf>
    <xf numFmtId="0" fontId="38" fillId="0" borderId="0" xfId="116" applyFont="1" applyBorder="1" applyAlignment="1">
      <alignment horizontal="center" vertical="center" wrapText="1"/>
    </xf>
    <xf numFmtId="0" fontId="80" fillId="0" borderId="0" xfId="116" applyFont="1" applyAlignment="1">
      <alignment horizontal="center" vertical="center" wrapText="1"/>
    </xf>
    <xf numFmtId="3" fontId="82" fillId="0" borderId="0" xfId="116" applyNumberFormat="1" applyFont="1" applyAlignment="1">
      <alignment horizontal="right" vertical="center" wrapText="1"/>
    </xf>
    <xf numFmtId="0" fontId="82" fillId="0" borderId="0" xfId="116" applyFont="1" applyAlignment="1">
      <alignment horizontal="right" vertical="center" wrapText="1"/>
    </xf>
    <xf numFmtId="0" fontId="38" fillId="0" borderId="0" xfId="116" applyFont="1" applyAlignment="1">
      <alignment horizontal="center" vertical="top" wrapText="1"/>
    </xf>
    <xf numFmtId="0" fontId="38" fillId="0" borderId="18" xfId="116" applyFont="1" applyFill="1" applyBorder="1" applyAlignment="1">
      <alignment horizontal="center" vertical="center" wrapText="1"/>
    </xf>
    <xf numFmtId="0" fontId="38" fillId="0" borderId="54" xfId="116" applyFont="1" applyFill="1" applyBorder="1" applyAlignment="1">
      <alignment horizontal="center" vertical="center" wrapText="1"/>
    </xf>
    <xf numFmtId="0" fontId="38" fillId="0" borderId="55" xfId="116" applyFont="1" applyFill="1" applyBorder="1" applyAlignment="1">
      <alignment horizontal="center" vertical="center"/>
    </xf>
    <xf numFmtId="0" fontId="38" fillId="0" borderId="56" xfId="116" applyFont="1" applyFill="1" applyBorder="1" applyAlignment="1">
      <alignment horizontal="center" vertical="center"/>
    </xf>
    <xf numFmtId="0" fontId="114" fillId="0" borderId="28" xfId="116" applyFont="1" applyBorder="1" applyAlignment="1">
      <alignment horizontal="center"/>
    </xf>
    <xf numFmtId="0" fontId="38" fillId="0" borderId="16" xfId="116" applyFont="1" applyFill="1" applyBorder="1" applyAlignment="1">
      <alignment horizontal="center" vertical="center" wrapText="1"/>
    </xf>
    <xf numFmtId="0" fontId="38" fillId="0" borderId="37" xfId="116" applyFont="1" applyFill="1" applyBorder="1" applyAlignment="1">
      <alignment horizontal="center" vertical="center" wrapText="1"/>
    </xf>
    <xf numFmtId="3" fontId="45" fillId="0" borderId="0" xfId="116" applyNumberFormat="1" applyFont="1" applyAlignment="1">
      <alignment horizontal="right" vertical="top" wrapText="1"/>
    </xf>
    <xf numFmtId="0" fontId="45" fillId="0" borderId="0" xfId="116" applyFont="1" applyAlignment="1">
      <alignment horizontal="right" vertical="top" wrapText="1"/>
    </xf>
    <xf numFmtId="0" fontId="38" fillId="0" borderId="0" xfId="116" applyFont="1" applyAlignment="1">
      <alignment horizontal="center" wrapText="1"/>
    </xf>
    <xf numFmtId="0" fontId="128" fillId="0" borderId="0" xfId="132" applyFont="1" applyFill="1" applyBorder="1" applyAlignment="1">
      <alignment horizontal="center"/>
    </xf>
    <xf numFmtId="0" fontId="80" fillId="0" borderId="0" xfId="132" applyFont="1" applyFill="1" applyAlignment="1">
      <alignment horizontal="center" vertical="top" wrapText="1"/>
    </xf>
    <xf numFmtId="3" fontId="81" fillId="0" borderId="0" xfId="132" applyNumberFormat="1" applyFont="1" applyFill="1" applyBorder="1" applyAlignment="1">
      <alignment horizontal="center" vertical="top"/>
    </xf>
    <xf numFmtId="0" fontId="80" fillId="0" borderId="0" xfId="151" applyFont="1" applyAlignment="1">
      <alignment horizontal="center"/>
    </xf>
    <xf numFmtId="0" fontId="37" fillId="0" borderId="50" xfId="151" applyFont="1" applyBorder="1" applyAlignment="1">
      <alignment horizontal="center" vertical="center" wrapText="1"/>
    </xf>
    <xf numFmtId="0" fontId="37" fillId="0" borderId="49" xfId="151" applyFont="1" applyBorder="1" applyAlignment="1">
      <alignment horizontal="center" vertical="center" wrapText="1"/>
    </xf>
    <xf numFmtId="0" fontId="37" fillId="0" borderId="14" xfId="151" applyFont="1" applyBorder="1" applyAlignment="1">
      <alignment horizontal="center" vertical="center" wrapText="1"/>
    </xf>
    <xf numFmtId="3" fontId="81" fillId="0" borderId="0" xfId="151" applyNumberFormat="1" applyFont="1" applyAlignment="1">
      <alignment horizontal="center" vertical="center"/>
    </xf>
    <xf numFmtId="0" fontId="81" fillId="0" borderId="0" xfId="151" applyFont="1" applyAlignment="1">
      <alignment horizontal="center" vertical="center"/>
    </xf>
    <xf numFmtId="3" fontId="80" fillId="0" borderId="0" xfId="151" applyNumberFormat="1" applyFont="1" applyAlignment="1">
      <alignment horizontal="center"/>
    </xf>
    <xf numFmtId="0" fontId="80" fillId="0" borderId="0" xfId="151" applyFont="1" applyAlignment="1">
      <alignment horizontal="center" vertical="center"/>
    </xf>
    <xf numFmtId="0" fontId="159" fillId="0" borderId="0" xfId="160" applyFont="1" applyAlignment="1">
      <alignment horizontal="center"/>
    </xf>
    <xf numFmtId="3" fontId="157" fillId="0" borderId="0" xfId="160" applyNumberFormat="1" applyFont="1" applyAlignment="1">
      <alignment horizontal="center" vertical="top" wrapText="1"/>
    </xf>
    <xf numFmtId="0" fontId="157" fillId="0" borderId="0" xfId="160" applyFont="1" applyAlignment="1">
      <alignment horizontal="center" vertical="top" wrapText="1"/>
    </xf>
    <xf numFmtId="0" fontId="157" fillId="0" borderId="0" xfId="160" applyFont="1" applyAlignment="1">
      <alignment horizontal="center" wrapText="1"/>
    </xf>
    <xf numFmtId="0" fontId="159" fillId="0" borderId="38" xfId="160" applyFont="1" applyBorder="1" applyAlignment="1">
      <alignment horizontal="center" vertical="top"/>
    </xf>
    <xf numFmtId="0" fontId="145" fillId="0" borderId="0" xfId="162" applyFont="1" applyAlignment="1">
      <alignment horizontal="center" vertical="center" wrapText="1"/>
    </xf>
    <xf numFmtId="170" fontId="145" fillId="0" borderId="0" xfId="69" applyNumberFormat="1" applyFont="1" applyAlignment="1">
      <alignment horizontal="center" vertical="center"/>
    </xf>
    <xf numFmtId="3" fontId="157" fillId="0" borderId="0" xfId="162" applyNumberFormat="1" applyFont="1" applyAlignment="1">
      <alignment horizontal="left" vertical="top" wrapText="1"/>
    </xf>
    <xf numFmtId="0" fontId="157" fillId="0" borderId="0" xfId="162" applyFont="1" applyAlignment="1">
      <alignment horizontal="left" vertical="top" wrapText="1"/>
    </xf>
    <xf numFmtId="0" fontId="157" fillId="0" borderId="0" xfId="162" applyFont="1" applyAlignment="1">
      <alignment horizontal="center" vertical="center"/>
    </xf>
    <xf numFmtId="0" fontId="157" fillId="0" borderId="0" xfId="162" applyFont="1" applyAlignment="1">
      <alignment horizontal="center" vertical="center" wrapText="1"/>
    </xf>
    <xf numFmtId="0" fontId="159" fillId="0" borderId="0" xfId="162" applyFont="1" applyAlignment="1">
      <alignment horizontal="center" vertical="top" wrapText="1"/>
    </xf>
    <xf numFmtId="0" fontId="37" fillId="0" borderId="50" xfId="116" applyFont="1" applyFill="1" applyBorder="1" applyAlignment="1">
      <alignment horizontal="center" vertical="center" wrapText="1"/>
    </xf>
    <xf numFmtId="0" fontId="37" fillId="0" borderId="10" xfId="116" applyFont="1" applyFill="1" applyBorder="1" applyAlignment="1">
      <alignment horizontal="center" vertical="center" wrapText="1"/>
    </xf>
    <xf numFmtId="0" fontId="145" fillId="0" borderId="0" xfId="120" applyFont="1" applyFill="1" applyBorder="1" applyAlignment="1">
      <alignment horizontal="center" vertical="center"/>
    </xf>
    <xf numFmtId="3" fontId="5" fillId="0" borderId="0" xfId="116" applyNumberFormat="1" applyFont="1" applyFill="1" applyAlignment="1">
      <alignment horizontal="left" vertical="center" wrapText="1"/>
    </xf>
    <xf numFmtId="0" fontId="5" fillId="0" borderId="0" xfId="116" applyFont="1" applyFill="1" applyAlignment="1">
      <alignment horizontal="left" vertical="center" wrapText="1"/>
    </xf>
    <xf numFmtId="49" fontId="37" fillId="0" borderId="50" xfId="116" applyNumberFormat="1" applyFont="1" applyFill="1" applyBorder="1" applyAlignment="1">
      <alignment horizontal="center" vertical="center" wrapText="1"/>
    </xf>
    <xf numFmtId="49" fontId="37" fillId="0" borderId="10" xfId="116" applyNumberFormat="1" applyFont="1" applyFill="1" applyBorder="1" applyAlignment="1">
      <alignment horizontal="center" vertical="center" wrapText="1"/>
    </xf>
    <xf numFmtId="0" fontId="81" fillId="0" borderId="0" xfId="116" applyFont="1" applyFill="1" applyAlignment="1">
      <alignment horizontal="center" vertical="center" wrapText="1"/>
    </xf>
    <xf numFmtId="3" fontId="38" fillId="0" borderId="0" xfId="116" applyNumberFormat="1" applyFont="1" applyFill="1" applyAlignment="1">
      <alignment horizontal="left" vertical="center" wrapText="1"/>
    </xf>
    <xf numFmtId="0" fontId="38" fillId="0" borderId="0" xfId="116" applyFont="1" applyFill="1" applyAlignment="1">
      <alignment horizontal="left" vertical="center" wrapText="1"/>
    </xf>
    <xf numFmtId="0" fontId="92" fillId="0" borderId="0" xfId="116" applyFont="1" applyFill="1" applyAlignment="1">
      <alignment horizontal="center" vertical="center" wrapText="1"/>
    </xf>
    <xf numFmtId="1" fontId="81" fillId="0" borderId="52" xfId="116" applyNumberFormat="1" applyFont="1" applyFill="1" applyBorder="1" applyAlignment="1">
      <alignment horizontal="center" vertical="top"/>
    </xf>
    <xf numFmtId="1" fontId="81" fillId="0" borderId="57" xfId="116" applyNumberFormat="1" applyFont="1" applyFill="1" applyBorder="1" applyAlignment="1">
      <alignment horizontal="center" vertical="top"/>
    </xf>
    <xf numFmtId="1" fontId="81" fillId="0" borderId="38" xfId="118" applyNumberFormat="1" applyFont="1" applyFill="1" applyBorder="1" applyAlignment="1">
      <alignment horizontal="center" vertical="top" wrapText="1"/>
    </xf>
    <xf numFmtId="0" fontId="81" fillId="0" borderId="38" xfId="118" applyFont="1" applyFill="1" applyBorder="1" applyAlignment="1">
      <alignment horizontal="center" vertical="top" wrapText="1"/>
    </xf>
    <xf numFmtId="3" fontId="5" fillId="0" borderId="0" xfId="116" applyNumberFormat="1" applyFont="1" applyBorder="1" applyAlignment="1">
      <alignment horizontal="left" vertical="center"/>
    </xf>
    <xf numFmtId="0" fontId="5" fillId="0" borderId="0" xfId="116" applyFont="1" applyBorder="1" applyAlignment="1">
      <alignment horizontal="left" vertical="center"/>
    </xf>
    <xf numFmtId="1" fontId="81" fillId="0" borderId="0" xfId="116" applyNumberFormat="1" applyFont="1" applyAlignment="1">
      <alignment horizontal="center" vertical="top" wrapText="1"/>
    </xf>
    <xf numFmtId="0" fontId="81" fillId="0" borderId="0" xfId="116" applyFont="1" applyAlignment="1">
      <alignment horizontal="center" vertical="top" wrapText="1"/>
    </xf>
    <xf numFmtId="0" fontId="116" fillId="0" borderId="0" xfId="116" applyFont="1" applyAlignment="1">
      <alignment horizontal="center" vertical="center" wrapText="1"/>
    </xf>
    <xf numFmtId="3" fontId="37" fillId="0" borderId="0" xfId="116" applyNumberFormat="1" applyFont="1" applyBorder="1" applyAlignment="1">
      <alignment horizontal="left" vertical="center" wrapText="1"/>
    </xf>
    <xf numFmtId="1" fontId="81" fillId="0" borderId="38" xfId="116" applyNumberFormat="1" applyFont="1" applyFill="1" applyBorder="1" applyAlignment="1">
      <alignment horizontal="center" vertical="top" wrapText="1"/>
    </xf>
    <xf numFmtId="0" fontId="81" fillId="0" borderId="38" xfId="116" applyFont="1" applyFill="1" applyBorder="1" applyAlignment="1">
      <alignment horizontal="center" vertical="top" wrapText="1"/>
    </xf>
    <xf numFmtId="0" fontId="41" fillId="0" borderId="14" xfId="160" applyFont="1" applyBorder="1" applyAlignment="1">
      <alignment horizontal="center" vertical="center" wrapText="1"/>
    </xf>
    <xf numFmtId="3" fontId="38" fillId="0" borderId="0" xfId="160" applyNumberFormat="1" applyFont="1" applyAlignment="1">
      <alignment horizontal="left"/>
    </xf>
    <xf numFmtId="0" fontId="38" fillId="0" borderId="0" xfId="160" applyFont="1" applyAlignment="1">
      <alignment horizontal="left"/>
    </xf>
    <xf numFmtId="0" fontId="38" fillId="0" borderId="0" xfId="160" applyFont="1" applyAlignment="1">
      <alignment horizontal="center"/>
    </xf>
    <xf numFmtId="0" fontId="41" fillId="0" borderId="0" xfId="160" applyFont="1" applyAlignment="1">
      <alignment horizontal="center" vertical="center" wrapText="1"/>
    </xf>
    <xf numFmtId="1" fontId="51" fillId="0" borderId="0" xfId="160" applyNumberFormat="1" applyFont="1" applyAlignment="1">
      <alignment horizontal="center" vertical="top" wrapText="1"/>
    </xf>
    <xf numFmtId="0" fontId="51" fillId="0" borderId="0" xfId="160" applyFont="1" applyAlignment="1">
      <alignment horizontal="center" vertical="top" wrapText="1"/>
    </xf>
    <xf numFmtId="170" fontId="48" fillId="0" borderId="14" xfId="160" applyNumberFormat="1" applyFont="1" applyBorder="1" applyAlignment="1">
      <alignment horizontal="center" vertical="center" wrapText="1"/>
    </xf>
    <xf numFmtId="0" fontId="36" fillId="0" borderId="14" xfId="143" applyFont="1" applyBorder="1" applyAlignment="1">
      <alignment horizontal="center" vertical="center"/>
    </xf>
    <xf numFmtId="170" fontId="48" fillId="0" borderId="14" xfId="52" applyNumberFormat="1" applyFont="1" applyBorder="1" applyAlignment="1">
      <alignment horizontal="center" vertical="center" wrapText="1"/>
    </xf>
    <xf numFmtId="0" fontId="41" fillId="0" borderId="14" xfId="160" applyFont="1" applyBorder="1" applyAlignment="1">
      <alignment horizontal="center" vertical="center"/>
    </xf>
    <xf numFmtId="170" fontId="41" fillId="0" borderId="14" xfId="52" applyNumberFormat="1" applyFont="1" applyBorder="1" applyAlignment="1">
      <alignment horizontal="center" vertical="center" wrapText="1"/>
    </xf>
    <xf numFmtId="3" fontId="5" fillId="0" borderId="0" xfId="116" applyNumberFormat="1" applyFont="1" applyFill="1" applyAlignment="1">
      <alignment horizontal="left" vertical="center"/>
    </xf>
    <xf numFmtId="0" fontId="5" fillId="0" borderId="0" xfId="116" applyFont="1" applyFill="1" applyAlignment="1">
      <alignment horizontal="left" vertical="center"/>
    </xf>
    <xf numFmtId="1" fontId="81" fillId="0" borderId="38" xfId="164" applyNumberFormat="1" applyFont="1" applyFill="1" applyBorder="1" applyAlignment="1">
      <alignment horizontal="center" vertical="top"/>
    </xf>
    <xf numFmtId="0" fontId="81" fillId="0" borderId="38" xfId="164" applyFont="1" applyFill="1" applyBorder="1" applyAlignment="1">
      <alignment horizontal="center" vertical="top"/>
    </xf>
    <xf numFmtId="1" fontId="81" fillId="0" borderId="38" xfId="116" applyNumberFormat="1" applyFont="1" applyBorder="1" applyAlignment="1">
      <alignment horizontal="center" vertical="top" wrapText="1"/>
    </xf>
    <xf numFmtId="0" fontId="81" fillId="0" borderId="38" xfId="116" applyFont="1" applyBorder="1" applyAlignment="1">
      <alignment horizontal="center" vertical="top" wrapText="1"/>
    </xf>
    <xf numFmtId="0" fontId="38" fillId="0" borderId="0" xfId="116" applyFont="1" applyFill="1" applyAlignment="1">
      <alignment horizontal="right" vertical="center"/>
    </xf>
    <xf numFmtId="0" fontId="85" fillId="0" borderId="0" xfId="116" applyFont="1" applyFill="1" applyAlignment="1">
      <alignment horizontal="center" vertical="center"/>
    </xf>
    <xf numFmtId="3" fontId="38" fillId="0" borderId="0" xfId="116" applyNumberFormat="1" applyFont="1" applyFill="1" applyAlignment="1">
      <alignment horizontal="left" vertical="top" wrapText="1"/>
    </xf>
    <xf numFmtId="1" fontId="51" fillId="0" borderId="0" xfId="116" applyNumberFormat="1" applyFont="1" applyFill="1" applyBorder="1" applyAlignment="1">
      <alignment horizontal="center" vertical="top" wrapText="1"/>
    </xf>
    <xf numFmtId="0" fontId="38" fillId="0" borderId="0" xfId="116" applyFont="1" applyFill="1" applyAlignment="1">
      <alignment horizontal="center" wrapText="1"/>
    </xf>
    <xf numFmtId="0" fontId="38" fillId="0" borderId="0" xfId="116" applyFont="1" applyFill="1" applyAlignment="1">
      <alignment horizontal="center"/>
    </xf>
    <xf numFmtId="0" fontId="41" fillId="0" borderId="0" xfId="116" applyFont="1" applyFill="1" applyAlignment="1">
      <alignment horizontal="center"/>
    </xf>
    <xf numFmtId="0" fontId="150" fillId="0" borderId="50" xfId="0" applyFont="1" applyFill="1" applyBorder="1" applyAlignment="1">
      <alignment horizontal="center" vertical="center"/>
    </xf>
    <xf numFmtId="0" fontId="150" fillId="0" borderId="10" xfId="0" applyFont="1" applyFill="1" applyBorder="1" applyAlignment="1">
      <alignment horizontal="center" vertical="center"/>
    </xf>
    <xf numFmtId="0" fontId="150" fillId="0" borderId="50" xfId="0" applyFont="1" applyFill="1" applyBorder="1" applyAlignment="1">
      <alignment horizontal="center" vertical="center" wrapText="1"/>
    </xf>
    <xf numFmtId="0" fontId="150" fillId="0" borderId="10" xfId="0" applyFont="1" applyFill="1" applyBorder="1" applyAlignment="1">
      <alignment horizontal="center" vertical="center" wrapText="1"/>
    </xf>
    <xf numFmtId="0" fontId="5" fillId="0" borderId="50" xfId="103" applyFont="1" applyFill="1" applyBorder="1" applyAlignment="1">
      <alignment horizontal="center" vertical="center" wrapText="1"/>
    </xf>
    <xf numFmtId="0" fontId="5" fillId="0" borderId="10" xfId="103" applyFont="1" applyFill="1" applyBorder="1" applyAlignment="1">
      <alignment horizontal="center" vertical="center" wrapText="1"/>
    </xf>
    <xf numFmtId="170" fontId="6" fillId="0" borderId="10" xfId="52" applyNumberFormat="1" applyFont="1" applyFill="1" applyBorder="1" applyAlignment="1">
      <alignment horizontal="center" vertical="center" wrapText="1"/>
    </xf>
    <xf numFmtId="3" fontId="38" fillId="0" borderId="0" xfId="103" applyNumberFormat="1" applyFont="1" applyFill="1" applyAlignment="1">
      <alignment horizontal="left" vertical="center" wrapText="1"/>
    </xf>
    <xf numFmtId="0" fontId="38" fillId="0" borderId="0" xfId="103" applyFont="1" applyFill="1" applyAlignment="1">
      <alignment horizontal="left" vertical="center" wrapText="1"/>
    </xf>
    <xf numFmtId="0" fontId="38" fillId="0" borderId="0" xfId="103" applyFont="1" applyFill="1" applyAlignment="1">
      <alignment horizontal="center" vertical="center" wrapText="1"/>
    </xf>
    <xf numFmtId="1" fontId="81" fillId="0" borderId="0" xfId="103" applyNumberFormat="1" applyFont="1" applyFill="1" applyBorder="1" applyAlignment="1">
      <alignment horizontal="center" vertical="top"/>
    </xf>
    <xf numFmtId="0" fontId="81" fillId="0" borderId="0" xfId="103" applyFont="1" applyFill="1" applyBorder="1" applyAlignment="1">
      <alignment horizontal="center" vertical="top"/>
    </xf>
  </cellXfs>
  <cellStyles count="203">
    <cellStyle name="??" xfId="1"/>
    <cellStyle name="?? [0.00]_      " xfId="2"/>
    <cellStyle name="?? [0]" xfId="3"/>
    <cellStyle name="???? [0.00]_      " xfId="4"/>
    <cellStyle name="????_      " xfId="5"/>
    <cellStyle name="???[0]_00Q3902REV.1" xfId="6"/>
    <cellStyle name="???_00Q3902REV.1" xfId="7"/>
    <cellStyle name="??[0]_BRE" xfId="8"/>
    <cellStyle name="??_      " xfId="9"/>
    <cellStyle name="1" xfId="10"/>
    <cellStyle name="2" xfId="11"/>
    <cellStyle name="20% - Accent1 2" xfId="12"/>
    <cellStyle name="20% - Accent2 2" xfId="13"/>
    <cellStyle name="20% - Accent3 2" xfId="14"/>
    <cellStyle name="20% - Accent4 2" xfId="15"/>
    <cellStyle name="20% - Accent5 2" xfId="16"/>
    <cellStyle name="20% - Accent6 2" xfId="17"/>
    <cellStyle name="3" xfId="18"/>
    <cellStyle name="4" xfId="19"/>
    <cellStyle name="40% - Accent1 2" xfId="20"/>
    <cellStyle name="40% - Accent2 2" xfId="21"/>
    <cellStyle name="40% - Accent3 2" xfId="22"/>
    <cellStyle name="40% - Accent4 2" xfId="23"/>
    <cellStyle name="40% - Accent5 2" xfId="24"/>
    <cellStyle name="40% - Accent6 2" xfId="25"/>
    <cellStyle name="60% - Accent1 2" xfId="26"/>
    <cellStyle name="60% - Accent2 2" xfId="27"/>
    <cellStyle name="60% - Accent3 2" xfId="28"/>
    <cellStyle name="60% - Accent4 2" xfId="29"/>
    <cellStyle name="60% - Accent5 2" xfId="30"/>
    <cellStyle name="60% - Accent6 2" xfId="31"/>
    <cellStyle name="Accent1 2" xfId="32"/>
    <cellStyle name="Accent2 2" xfId="33"/>
    <cellStyle name="Accent3 2" xfId="34"/>
    <cellStyle name="Accent4 2" xfId="35"/>
    <cellStyle name="Accent5 2" xfId="36"/>
    <cellStyle name="Accent6 2" xfId="37"/>
    <cellStyle name="AeE­ [0]_INQUIRY ¿μ¾÷AßAø " xfId="38"/>
    <cellStyle name="AeE­_INQUIRY ¿μ¾÷AßAø " xfId="39"/>
    <cellStyle name="AÞ¸¶ [0]_INQUIRY ¿?¾÷AßAø " xfId="40"/>
    <cellStyle name="AÞ¸¶_INQUIRY ¿?¾÷AßAø " xfId="41"/>
    <cellStyle name="Bad 2" xfId="42"/>
    <cellStyle name="C?AØ_¿?¾÷CoE² " xfId="43"/>
    <cellStyle name="C￥AØ_¿μ¾÷CoE² " xfId="44"/>
    <cellStyle name="Calculation 2" xfId="45"/>
    <cellStyle name="Check Cell 2" xfId="46"/>
    <cellStyle name="Chuẩn 2 2" xfId="47"/>
    <cellStyle name="Comma" xfId="48" builtinId="3"/>
    <cellStyle name="Comma [0] 2" xfId="49"/>
    <cellStyle name="Comma [0] 2 2" xfId="50"/>
    <cellStyle name="Comma [0] 3" xfId="51"/>
    <cellStyle name="Comma 10" xfId="52"/>
    <cellStyle name="Comma 10 2" xfId="53"/>
    <cellStyle name="Comma 10 3" xfId="54"/>
    <cellStyle name="Comma 10 4" xfId="55"/>
    <cellStyle name="Comma 11 2" xfId="56"/>
    <cellStyle name="Comma 12 2" xfId="57"/>
    <cellStyle name="Comma 13 2" xfId="58"/>
    <cellStyle name="Comma 14 2" xfId="59"/>
    <cellStyle name="Comma 15" xfId="60"/>
    <cellStyle name="Comma 16" xfId="61"/>
    <cellStyle name="Comma 17" xfId="62"/>
    <cellStyle name="Comma 18" xfId="63"/>
    <cellStyle name="Comma 2" xfId="64"/>
    <cellStyle name="Comma 2 2" xfId="65"/>
    <cellStyle name="Comma 2 2 2" xfId="66"/>
    <cellStyle name="Comma 2 3" xfId="67"/>
    <cellStyle name="Comma 2 3 2" xfId="68"/>
    <cellStyle name="Comma 3" xfId="69"/>
    <cellStyle name="Comma 3 2" xfId="70"/>
    <cellStyle name="Comma 3 3" xfId="71"/>
    <cellStyle name="Comma 4" xfId="72"/>
    <cellStyle name="Comma 4 2" xfId="73"/>
    <cellStyle name="Comma 5" xfId="74"/>
    <cellStyle name="Comma 6" xfId="75"/>
    <cellStyle name="Comma 7" xfId="76"/>
    <cellStyle name="Comma 7 2" xfId="77"/>
    <cellStyle name="Comma 7 3" xfId="78"/>
    <cellStyle name="Comma 7 4" xfId="79"/>
    <cellStyle name="Comma 8" xfId="80"/>
    <cellStyle name="Comma 9 2" xfId="81"/>
    <cellStyle name="Comma0" xfId="82"/>
    <cellStyle name="Currency0" xfId="83"/>
    <cellStyle name="D1" xfId="84"/>
    <cellStyle name="Date" xfId="85"/>
    <cellStyle name="Explanatory Text 2" xfId="86"/>
    <cellStyle name="Fixed" xfId="87"/>
    <cellStyle name="Good 2" xfId="88"/>
    <cellStyle name="Header1" xfId="89"/>
    <cellStyle name="Header2" xfId="90"/>
    <cellStyle name="Heading 1 2" xfId="91"/>
    <cellStyle name="Heading 2 2" xfId="92"/>
    <cellStyle name="Heading 3 2" xfId="93"/>
    <cellStyle name="Heading 4 2" xfId="94"/>
    <cellStyle name="Input 2" xfId="95"/>
    <cellStyle name="khanh" xfId="96"/>
    <cellStyle name="Linked Cell 2" xfId="97"/>
    <cellStyle name="Môc" xfId="98"/>
    <cellStyle name="n" xfId="99"/>
    <cellStyle name="Neutral 2" xfId="100"/>
    <cellStyle name="Normal" xfId="0" builtinId="0"/>
    <cellStyle name="Normal - Style1" xfId="101"/>
    <cellStyle name="Normal 10" xfId="102"/>
    <cellStyle name="Normal 10 2" xfId="103"/>
    <cellStyle name="Normal 11" xfId="104"/>
    <cellStyle name="Normal 12" xfId="105"/>
    <cellStyle name="Normal 12 2" xfId="106"/>
    <cellStyle name="Normal 13" xfId="107"/>
    <cellStyle name="Normal 14" xfId="108"/>
    <cellStyle name="Normal 15" xfId="109"/>
    <cellStyle name="Normal 16" xfId="110"/>
    <cellStyle name="Normal 17" xfId="111"/>
    <cellStyle name="Normal 18" xfId="112"/>
    <cellStyle name="Normal 19" xfId="113"/>
    <cellStyle name="Normal 19 2" xfId="114"/>
    <cellStyle name="Normal 19 3" xfId="115"/>
    <cellStyle name="Normal 2" xfId="116"/>
    <cellStyle name="Normal 2 2" xfId="117"/>
    <cellStyle name="Normal 2 2 2" xfId="118"/>
    <cellStyle name="Normal 2 3" xfId="119"/>
    <cellStyle name="Normal 2 4" xfId="120"/>
    <cellStyle name="Normal 2_QLDT_9_25 den 34_36,38-40,42 (1)" xfId="121"/>
    <cellStyle name="Normal 20" xfId="122"/>
    <cellStyle name="Normal 20 2" xfId="123"/>
    <cellStyle name="Normal 20 3" xfId="124"/>
    <cellStyle name="Normal 21" xfId="125"/>
    <cellStyle name="Normal 21 2" xfId="126"/>
    <cellStyle name="Normal 21 3" xfId="127"/>
    <cellStyle name="Normal 22" xfId="128"/>
    <cellStyle name="Normal 22 2" xfId="129"/>
    <cellStyle name="Normal 22 3" xfId="130"/>
    <cellStyle name="Normal 22 4" xfId="131"/>
    <cellStyle name="Normal 3" xfId="132"/>
    <cellStyle name="Normal 3 2" xfId="133"/>
    <cellStyle name="Normal 4" xfId="134"/>
    <cellStyle name="Normal 4 2" xfId="135"/>
    <cellStyle name="Normal 4 2 2" xfId="136"/>
    <cellStyle name="Normal 4_QLDT_9_25 den 34_36,38-40,42 (1)" xfId="137"/>
    <cellStyle name="Normal 5" xfId="138"/>
    <cellStyle name="Normal 5 2" xfId="139"/>
    <cellStyle name="Normal 5 3" xfId="140"/>
    <cellStyle name="Normal 5 4" xfId="141"/>
    <cellStyle name="Normal 5_QLDT_9_25 den 34_36,38-40,42 (1)" xfId="142"/>
    <cellStyle name="Normal 6" xfId="143"/>
    <cellStyle name="Normal 6 2" xfId="144"/>
    <cellStyle name="Normal 6 3" xfId="145"/>
    <cellStyle name="Normal 6 4" xfId="146"/>
    <cellStyle name="Normal 6_QLDT_9_25 den 34_36,38-40,42 (1)" xfId="147"/>
    <cellStyle name="Normal 7" xfId="148"/>
    <cellStyle name="Normal 7 2" xfId="149"/>
    <cellStyle name="Normal 8" xfId="150"/>
    <cellStyle name="Normal 8 2" xfId="151"/>
    <cellStyle name="Normal 8 3" xfId="152"/>
    <cellStyle name="Normal 8 4" xfId="153"/>
    <cellStyle name="Normal 8 5" xfId="154"/>
    <cellStyle name="Normal 8_QLDT_9_25 den 34_36,38-40,42 (1)" xfId="155"/>
    <cellStyle name="Normal 9" xfId="156"/>
    <cellStyle name="Normal 9 2" xfId="157"/>
    <cellStyle name="Normal 9 3" xfId="158"/>
    <cellStyle name="Normal_Mau KH_PT_10-11" xfId="159"/>
    <cellStyle name="Normal_Sheet1" xfId="160"/>
    <cellStyle name="Normal_Sheet1 2" xfId="161"/>
    <cellStyle name="Normal_Sheet2" xfId="162"/>
    <cellStyle name="Normal_Sheet3_BC Thong ke so tre MN hoc tai cac truong (T Doang)" xfId="163"/>
    <cellStyle name="Normal_Thong ke hien trang HTTN BA RIA  2013 -tong" xfId="164"/>
    <cellStyle name="Normal_TINH TOAN SA PA - 4637ha - 23 5 2012- GUI SA PA" xfId="165"/>
    <cellStyle name="Note 2" xfId="166"/>
    <cellStyle name="Output 2" xfId="167"/>
    <cellStyle name="Percent" xfId="168" builtinId="5"/>
    <cellStyle name="Percent 2" xfId="169"/>
    <cellStyle name="Percent 2 2" xfId="170"/>
    <cellStyle name="Percent 3" xfId="171"/>
    <cellStyle name="Percent 3 2" xfId="172"/>
    <cellStyle name="Percent 3 3" xfId="173"/>
    <cellStyle name="Percent 3 4" xfId="174"/>
    <cellStyle name="Percent 4" xfId="175"/>
    <cellStyle name="Style 1" xfId="176"/>
    <cellStyle name="Tiªu ®Ì" xfId="177"/>
    <cellStyle name="TiÓu môc" xfId="178"/>
    <cellStyle name="Title 2" xfId="179"/>
    <cellStyle name="Total 2" xfId="180"/>
    <cellStyle name="Warning Text 2" xfId="181"/>
    <cellStyle name="xuan" xfId="182"/>
    <cellStyle name=" [0.00]_ Att. 1- Cover" xfId="183"/>
    <cellStyle name="_ Att. 1- Cover" xfId="184"/>
    <cellStyle name="?_ Att. 1- Cover" xfId="185"/>
    <cellStyle name="똿뗦먛귟 [0.00]_PRODUCT DETAIL Q1" xfId="186"/>
    <cellStyle name="똿뗦먛귟_PRODUCT DETAIL Q1" xfId="187"/>
    <cellStyle name="믅됞 [0.00]_PRODUCT DETAIL Q1" xfId="188"/>
    <cellStyle name="믅됞_PRODUCT DETAIL Q1" xfId="189"/>
    <cellStyle name="백분율_95" xfId="190"/>
    <cellStyle name="뷭?_BOOKSHIP" xfId="191"/>
    <cellStyle name="콤마 [0]_1202" xfId="192"/>
    <cellStyle name="콤마_1202" xfId="193"/>
    <cellStyle name="통화 [0]_1202" xfId="194"/>
    <cellStyle name="통화_1202" xfId="195"/>
    <cellStyle name="표준_(정보부문)월별인원계획" xfId="196"/>
    <cellStyle name="一般_00Q3902REV.1" xfId="197"/>
    <cellStyle name="千分位[0]_00Q3902REV.1" xfId="198"/>
    <cellStyle name="千分位_00Q3902REV.1" xfId="199"/>
    <cellStyle name="貨幣 [0]_00Q3902REV.1" xfId="200"/>
    <cellStyle name="貨幣[0]_BRE" xfId="201"/>
    <cellStyle name="貨幣_00Q3902REV.1" xfId="20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16.xml"/><Relationship Id="rId68" Type="http://schemas.openxmlformats.org/officeDocument/2006/relationships/externalLink" Target="externalLinks/externalLink21.xml"/><Relationship Id="rId84" Type="http://schemas.openxmlformats.org/officeDocument/2006/relationships/externalLink" Target="externalLinks/externalLink37.xml"/><Relationship Id="rId89" Type="http://schemas.openxmlformats.org/officeDocument/2006/relationships/externalLink" Target="externalLinks/externalLink42.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externalLink" Target="externalLinks/externalLink6.xml"/><Relationship Id="rId58" Type="http://schemas.openxmlformats.org/officeDocument/2006/relationships/externalLink" Target="externalLinks/externalLink11.xml"/><Relationship Id="rId74" Type="http://schemas.openxmlformats.org/officeDocument/2006/relationships/externalLink" Target="externalLinks/externalLink27.xml"/><Relationship Id="rId79" Type="http://schemas.openxmlformats.org/officeDocument/2006/relationships/externalLink" Target="externalLinks/externalLink32.xml"/><Relationship Id="rId5" Type="http://schemas.openxmlformats.org/officeDocument/2006/relationships/worksheet" Target="worksheets/sheet5.xml"/><Relationship Id="rId90" Type="http://schemas.openxmlformats.org/officeDocument/2006/relationships/externalLink" Target="externalLinks/externalLink43.xml"/><Relationship Id="rId95" Type="http://schemas.openxmlformats.org/officeDocument/2006/relationships/customXml" Target="../customXml/item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externalLink" Target="externalLinks/externalLink1.xml"/><Relationship Id="rId64" Type="http://schemas.openxmlformats.org/officeDocument/2006/relationships/externalLink" Target="externalLinks/externalLink17.xml"/><Relationship Id="rId69" Type="http://schemas.openxmlformats.org/officeDocument/2006/relationships/externalLink" Target="externalLinks/externalLink22.xml"/><Relationship Id="rId80" Type="http://schemas.openxmlformats.org/officeDocument/2006/relationships/externalLink" Target="externalLinks/externalLink33.xml"/><Relationship Id="rId85" Type="http://schemas.openxmlformats.org/officeDocument/2006/relationships/externalLink" Target="externalLinks/externalLink3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2.xml"/><Relationship Id="rId67" Type="http://schemas.openxmlformats.org/officeDocument/2006/relationships/externalLink" Target="externalLinks/externalLink20.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7.xml"/><Relationship Id="rId62" Type="http://schemas.openxmlformats.org/officeDocument/2006/relationships/externalLink" Target="externalLinks/externalLink15.xml"/><Relationship Id="rId70" Type="http://schemas.openxmlformats.org/officeDocument/2006/relationships/externalLink" Target="externalLinks/externalLink23.xml"/><Relationship Id="rId75" Type="http://schemas.openxmlformats.org/officeDocument/2006/relationships/externalLink" Target="externalLinks/externalLink28.xml"/><Relationship Id="rId83" Type="http://schemas.openxmlformats.org/officeDocument/2006/relationships/externalLink" Target="externalLinks/externalLink36.xml"/><Relationship Id="rId88" Type="http://schemas.openxmlformats.org/officeDocument/2006/relationships/externalLink" Target="externalLinks/externalLink41.xml"/><Relationship Id="rId91" Type="http://schemas.openxmlformats.org/officeDocument/2006/relationships/theme" Target="theme/theme1.xml"/><Relationship Id="rId9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57" Type="http://schemas.openxmlformats.org/officeDocument/2006/relationships/externalLink" Target="externalLinks/externalLink10.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 Id="rId60" Type="http://schemas.openxmlformats.org/officeDocument/2006/relationships/externalLink" Target="externalLinks/externalLink13.xml"/><Relationship Id="rId65" Type="http://schemas.openxmlformats.org/officeDocument/2006/relationships/externalLink" Target="externalLinks/externalLink18.xml"/><Relationship Id="rId73" Type="http://schemas.openxmlformats.org/officeDocument/2006/relationships/externalLink" Target="externalLinks/externalLink26.xml"/><Relationship Id="rId78" Type="http://schemas.openxmlformats.org/officeDocument/2006/relationships/externalLink" Target="externalLinks/externalLink31.xml"/><Relationship Id="rId81" Type="http://schemas.openxmlformats.org/officeDocument/2006/relationships/externalLink" Target="externalLinks/externalLink34.xml"/><Relationship Id="rId86" Type="http://schemas.openxmlformats.org/officeDocument/2006/relationships/externalLink" Target="externalLinks/externalLink39.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externalLink" Target="externalLinks/externalLink3.xml"/><Relationship Id="rId55" Type="http://schemas.openxmlformats.org/officeDocument/2006/relationships/externalLink" Target="externalLinks/externalLink8.xml"/><Relationship Id="rId76" Type="http://schemas.openxmlformats.org/officeDocument/2006/relationships/externalLink" Target="externalLinks/externalLink29.xml"/><Relationship Id="rId97"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externalLink" Target="externalLinks/externalLink24.xml"/><Relationship Id="rId92"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externalLink" Target="externalLinks/externalLink19.xml"/><Relationship Id="rId87" Type="http://schemas.openxmlformats.org/officeDocument/2006/relationships/externalLink" Target="externalLinks/externalLink40.xml"/><Relationship Id="rId61" Type="http://schemas.openxmlformats.org/officeDocument/2006/relationships/externalLink" Target="externalLinks/externalLink14.xml"/><Relationship Id="rId82" Type="http://schemas.openxmlformats.org/officeDocument/2006/relationships/externalLink" Target="externalLinks/externalLink35.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externalLink" Target="externalLinks/externalLink9.xml"/><Relationship Id="rId77" Type="http://schemas.openxmlformats.org/officeDocument/2006/relationships/externalLink" Target="externalLinks/externalLink30.xml"/><Relationship Id="rId8" Type="http://schemas.openxmlformats.org/officeDocument/2006/relationships/worksheet" Target="worksheets/sheet8.xml"/><Relationship Id="rId51" Type="http://schemas.openxmlformats.org/officeDocument/2006/relationships/externalLink" Target="externalLinks/externalLink4.xml"/><Relationship Id="rId72" Type="http://schemas.openxmlformats.org/officeDocument/2006/relationships/externalLink" Target="externalLinks/externalLink25.xml"/><Relationship Id="rId93" Type="http://schemas.openxmlformats.org/officeDocument/2006/relationships/sharedStrings" Target="sharedStrings.xml"/><Relationship Id="rId98" Type="http://schemas.openxmlformats.org/officeDocument/2006/relationships/customXml" Target="../customXml/item4.xml"/></Relationships>
</file>

<file path=xl/ctrlProps/ctrlProp1.xml><?xml version="1.0" encoding="utf-8"?>
<formControlPr xmlns="http://schemas.microsoft.com/office/spreadsheetml/2009/9/main" objectType="Drop" dropLines="7" dropStyle="combo" dx="26" fmlaLink="#REF!" fmlaRange="#REF!" noThreeD="1" sel="0" val="0"/>
</file>

<file path=xl/ctrlProps/ctrlProp2.xml><?xml version="1.0" encoding="utf-8"?>
<formControlPr xmlns="http://schemas.microsoft.com/office/spreadsheetml/2009/9/main" objectType="Drop" dropLines="7" dropStyle="combo" dx="26" fmlaLink="#REF!" fmlaRange="#REF!"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9525</xdr:colOff>
          <xdr:row>0</xdr:row>
          <xdr:rowOff>0</xdr:rowOff>
        </xdr:from>
        <xdr:to>
          <xdr:col>1</xdr:col>
          <xdr:colOff>371475</xdr:colOff>
          <xdr:row>1</xdr:row>
          <xdr:rowOff>9525</xdr:rowOff>
        </xdr:to>
        <xdr:sp macro="" textlink="">
          <xdr:nvSpPr>
            <xdr:cNvPr id="58369" name="Drop Down 1" hidden="1">
              <a:extLst>
                <a:ext uri="{63B3BB69-23CF-44E3-9099-C40C66FF867C}">
                  <a14:compatExt spid="_x0000_s58369"/>
                </a:ext>
                <a:ext uri="{FF2B5EF4-FFF2-40B4-BE49-F238E27FC236}">
                  <a16:creationId xmlns:a16="http://schemas.microsoft.com/office/drawing/2014/main" xmlns="" id="{00000000-0008-0000-0500-000001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110490</xdr:colOff>
      <xdr:row>1</xdr:row>
      <xdr:rowOff>194310</xdr:rowOff>
    </xdr:from>
    <xdr:to>
      <xdr:col>1</xdr:col>
      <xdr:colOff>792480</xdr:colOff>
      <xdr:row>1</xdr:row>
      <xdr:rowOff>194310</xdr:rowOff>
    </xdr:to>
    <xdr:cxnSp macro="">
      <xdr:nvCxnSpPr>
        <xdr:cNvPr id="2" name="Straight Connector 1">
          <a:extLst>
            <a:ext uri="{FF2B5EF4-FFF2-40B4-BE49-F238E27FC236}">
              <a16:creationId xmlns:a16="http://schemas.microsoft.com/office/drawing/2014/main" xmlns="" id="{00000000-0008-0000-1200-000002000000}"/>
            </a:ext>
          </a:extLst>
        </xdr:cNvPr>
        <xdr:cNvCxnSpPr/>
      </xdr:nvCxnSpPr>
      <xdr:spPr>
        <a:xfrm>
          <a:off x="407670" y="407670"/>
          <a:ext cx="68199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339090</xdr:colOff>
      <xdr:row>3</xdr:row>
      <xdr:rowOff>1905</xdr:rowOff>
    </xdr:from>
    <xdr:to>
      <xdr:col>9</xdr:col>
      <xdr:colOff>251460</xdr:colOff>
      <xdr:row>3</xdr:row>
      <xdr:rowOff>1905</xdr:rowOff>
    </xdr:to>
    <xdr:cxnSp macro="">
      <xdr:nvCxnSpPr>
        <xdr:cNvPr id="4" name="Straight Connector 3">
          <a:extLst>
            <a:ext uri="{FF2B5EF4-FFF2-40B4-BE49-F238E27FC236}">
              <a16:creationId xmlns:a16="http://schemas.microsoft.com/office/drawing/2014/main" xmlns="" id="{00000000-0008-0000-1200-000004000000}"/>
            </a:ext>
          </a:extLst>
        </xdr:cNvPr>
        <xdr:cNvCxnSpPr/>
      </xdr:nvCxnSpPr>
      <xdr:spPr>
        <a:xfrm>
          <a:off x="5505450" y="611505"/>
          <a:ext cx="176403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481965</xdr:colOff>
      <xdr:row>5</xdr:row>
      <xdr:rowOff>240030</xdr:rowOff>
    </xdr:from>
    <xdr:to>
      <xdr:col>6</xdr:col>
      <xdr:colOff>83820</xdr:colOff>
      <xdr:row>5</xdr:row>
      <xdr:rowOff>249555</xdr:rowOff>
    </xdr:to>
    <xdr:cxnSp macro="">
      <xdr:nvCxnSpPr>
        <xdr:cNvPr id="5" name="Đường nối Thẳng 4">
          <a:extLst>
            <a:ext uri="{FF2B5EF4-FFF2-40B4-BE49-F238E27FC236}">
              <a16:creationId xmlns:a16="http://schemas.microsoft.com/office/drawing/2014/main" xmlns="" id="{00000000-0008-0000-1200-000005000000}"/>
            </a:ext>
          </a:extLst>
        </xdr:cNvPr>
        <xdr:cNvCxnSpPr/>
      </xdr:nvCxnSpPr>
      <xdr:spPr>
        <a:xfrm flipV="1">
          <a:off x="3179445" y="1459230"/>
          <a:ext cx="207073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1249696</xdr:colOff>
      <xdr:row>1</xdr:row>
      <xdr:rowOff>376110</xdr:rowOff>
    </xdr:from>
    <xdr:to>
      <xdr:col>1</xdr:col>
      <xdr:colOff>1990165</xdr:colOff>
      <xdr:row>1</xdr:row>
      <xdr:rowOff>376110</xdr:rowOff>
    </xdr:to>
    <xdr:cxnSp macro="">
      <xdr:nvCxnSpPr>
        <xdr:cNvPr id="2" name="Straight Connector 1">
          <a:extLst>
            <a:ext uri="{FF2B5EF4-FFF2-40B4-BE49-F238E27FC236}">
              <a16:creationId xmlns:a16="http://schemas.microsoft.com/office/drawing/2014/main" xmlns="" id="{00000000-0008-0000-2100-000002000000}"/>
            </a:ext>
          </a:extLst>
        </xdr:cNvPr>
        <xdr:cNvCxnSpPr/>
      </xdr:nvCxnSpPr>
      <xdr:spPr>
        <a:xfrm>
          <a:off x="1581390" y="591263"/>
          <a:ext cx="74046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305258</xdr:colOff>
      <xdr:row>2</xdr:row>
      <xdr:rowOff>208824</xdr:rowOff>
    </xdr:from>
    <xdr:to>
      <xdr:col>4</xdr:col>
      <xdr:colOff>304800</xdr:colOff>
      <xdr:row>2</xdr:row>
      <xdr:rowOff>208824</xdr:rowOff>
    </xdr:to>
    <xdr:cxnSp macro="">
      <xdr:nvCxnSpPr>
        <xdr:cNvPr id="4" name="Straight Connector 3">
          <a:extLst>
            <a:ext uri="{FF2B5EF4-FFF2-40B4-BE49-F238E27FC236}">
              <a16:creationId xmlns:a16="http://schemas.microsoft.com/office/drawing/2014/main" xmlns="" id="{00000000-0008-0000-2100-000004000000}"/>
            </a:ext>
          </a:extLst>
        </xdr:cNvPr>
        <xdr:cNvCxnSpPr/>
      </xdr:nvCxnSpPr>
      <xdr:spPr>
        <a:xfrm>
          <a:off x="5155164" y="692918"/>
          <a:ext cx="18552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843131</xdr:colOff>
      <xdr:row>2</xdr:row>
      <xdr:rowOff>6723</xdr:rowOff>
    </xdr:from>
    <xdr:to>
      <xdr:col>1</xdr:col>
      <xdr:colOff>1631576</xdr:colOff>
      <xdr:row>2</xdr:row>
      <xdr:rowOff>6723</xdr:rowOff>
    </xdr:to>
    <xdr:cxnSp macro="">
      <xdr:nvCxnSpPr>
        <xdr:cNvPr id="2" name="Straight Connector 1">
          <a:extLst>
            <a:ext uri="{FF2B5EF4-FFF2-40B4-BE49-F238E27FC236}">
              <a16:creationId xmlns:a16="http://schemas.microsoft.com/office/drawing/2014/main" xmlns="" id="{00000000-0008-0000-2200-000002000000}"/>
            </a:ext>
          </a:extLst>
        </xdr:cNvPr>
        <xdr:cNvCxnSpPr/>
      </xdr:nvCxnSpPr>
      <xdr:spPr>
        <a:xfrm>
          <a:off x="1282402" y="454958"/>
          <a:ext cx="78844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333487</xdr:colOff>
      <xdr:row>3</xdr:row>
      <xdr:rowOff>4482</xdr:rowOff>
    </xdr:from>
    <xdr:to>
      <xdr:col>7</xdr:col>
      <xdr:colOff>600636</xdr:colOff>
      <xdr:row>3</xdr:row>
      <xdr:rowOff>4482</xdr:rowOff>
    </xdr:to>
    <xdr:cxnSp macro="">
      <xdr:nvCxnSpPr>
        <xdr:cNvPr id="4" name="Straight Connector 3">
          <a:extLst>
            <a:ext uri="{FF2B5EF4-FFF2-40B4-BE49-F238E27FC236}">
              <a16:creationId xmlns:a16="http://schemas.microsoft.com/office/drawing/2014/main" xmlns="" id="{00000000-0008-0000-2200-000004000000}"/>
            </a:ext>
          </a:extLst>
        </xdr:cNvPr>
        <xdr:cNvCxnSpPr/>
      </xdr:nvCxnSpPr>
      <xdr:spPr>
        <a:xfrm>
          <a:off x="6546028" y="649941"/>
          <a:ext cx="175529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635149</xdr:colOff>
      <xdr:row>2</xdr:row>
      <xdr:rowOff>11206</xdr:rowOff>
    </xdr:from>
    <xdr:to>
      <xdr:col>1</xdr:col>
      <xdr:colOff>1380564</xdr:colOff>
      <xdr:row>2</xdr:row>
      <xdr:rowOff>11206</xdr:rowOff>
    </xdr:to>
    <xdr:cxnSp macro="">
      <xdr:nvCxnSpPr>
        <xdr:cNvPr id="3" name="Đường nối Thẳng 2">
          <a:extLst>
            <a:ext uri="{FF2B5EF4-FFF2-40B4-BE49-F238E27FC236}">
              <a16:creationId xmlns:a16="http://schemas.microsoft.com/office/drawing/2014/main" xmlns="" id="{00000000-0008-0000-2300-000003000000}"/>
            </a:ext>
          </a:extLst>
        </xdr:cNvPr>
        <xdr:cNvCxnSpPr/>
      </xdr:nvCxnSpPr>
      <xdr:spPr>
        <a:xfrm>
          <a:off x="1038561" y="459441"/>
          <a:ext cx="74541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2663415</xdr:colOff>
      <xdr:row>3</xdr:row>
      <xdr:rowOff>13447</xdr:rowOff>
    </xdr:from>
    <xdr:to>
      <xdr:col>4</xdr:col>
      <xdr:colOff>932330</xdr:colOff>
      <xdr:row>3</xdr:row>
      <xdr:rowOff>13447</xdr:rowOff>
    </xdr:to>
    <xdr:cxnSp macro="">
      <xdr:nvCxnSpPr>
        <xdr:cNvPr id="6" name="Đường nối Thẳng 5">
          <a:extLst>
            <a:ext uri="{FF2B5EF4-FFF2-40B4-BE49-F238E27FC236}">
              <a16:creationId xmlns:a16="http://schemas.microsoft.com/office/drawing/2014/main" xmlns="" id="{00000000-0008-0000-2300-000006000000}"/>
            </a:ext>
          </a:extLst>
        </xdr:cNvPr>
        <xdr:cNvCxnSpPr/>
      </xdr:nvCxnSpPr>
      <xdr:spPr>
        <a:xfrm>
          <a:off x="5505227" y="685800"/>
          <a:ext cx="215063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784860</xdr:colOff>
      <xdr:row>5</xdr:row>
      <xdr:rowOff>272527</xdr:rowOff>
    </xdr:from>
    <xdr:to>
      <xdr:col>3</xdr:col>
      <xdr:colOff>930537</xdr:colOff>
      <xdr:row>5</xdr:row>
      <xdr:rowOff>289336</xdr:rowOff>
    </xdr:to>
    <xdr:cxnSp macro="">
      <xdr:nvCxnSpPr>
        <xdr:cNvPr id="10" name="Đường nối Thẳng 9">
          <a:extLst>
            <a:ext uri="{FF2B5EF4-FFF2-40B4-BE49-F238E27FC236}">
              <a16:creationId xmlns:a16="http://schemas.microsoft.com/office/drawing/2014/main" xmlns="" id="{00000000-0008-0000-2300-00000A000000}"/>
            </a:ext>
          </a:extLst>
        </xdr:cNvPr>
        <xdr:cNvCxnSpPr/>
      </xdr:nvCxnSpPr>
      <xdr:spPr>
        <a:xfrm flipV="1">
          <a:off x="3529853" y="1434353"/>
          <a:ext cx="2599765" cy="11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497093</xdr:colOff>
      <xdr:row>2</xdr:row>
      <xdr:rowOff>11205</xdr:rowOff>
    </xdr:from>
    <xdr:to>
      <xdr:col>1</xdr:col>
      <xdr:colOff>681318</xdr:colOff>
      <xdr:row>2</xdr:row>
      <xdr:rowOff>11205</xdr:rowOff>
    </xdr:to>
    <xdr:cxnSp macro="">
      <xdr:nvCxnSpPr>
        <xdr:cNvPr id="3" name="Đường nối Thẳng 2">
          <a:extLst>
            <a:ext uri="{FF2B5EF4-FFF2-40B4-BE49-F238E27FC236}">
              <a16:creationId xmlns:a16="http://schemas.microsoft.com/office/drawing/2014/main" xmlns="" id="{00000000-0008-0000-2400-000003000000}"/>
            </a:ext>
          </a:extLst>
        </xdr:cNvPr>
        <xdr:cNvCxnSpPr/>
      </xdr:nvCxnSpPr>
      <xdr:spPr>
        <a:xfrm>
          <a:off x="497093" y="513229"/>
          <a:ext cx="73107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1433008</xdr:colOff>
      <xdr:row>3</xdr:row>
      <xdr:rowOff>11206</xdr:rowOff>
    </xdr:from>
    <xdr:to>
      <xdr:col>4</xdr:col>
      <xdr:colOff>3469342</xdr:colOff>
      <xdr:row>3</xdr:row>
      <xdr:rowOff>11206</xdr:rowOff>
    </xdr:to>
    <xdr:cxnSp macro="">
      <xdr:nvCxnSpPr>
        <xdr:cNvPr id="5" name="Đường nối Thẳng 4">
          <a:extLst>
            <a:ext uri="{FF2B5EF4-FFF2-40B4-BE49-F238E27FC236}">
              <a16:creationId xmlns:a16="http://schemas.microsoft.com/office/drawing/2014/main" xmlns="" id="{00000000-0008-0000-2400-000005000000}"/>
            </a:ext>
          </a:extLst>
        </xdr:cNvPr>
        <xdr:cNvCxnSpPr/>
      </xdr:nvCxnSpPr>
      <xdr:spPr>
        <a:xfrm>
          <a:off x="6847690" y="728382"/>
          <a:ext cx="203633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814892</xdr:colOff>
      <xdr:row>5</xdr:row>
      <xdr:rowOff>280147</xdr:rowOff>
    </xdr:from>
    <xdr:to>
      <xdr:col>4</xdr:col>
      <xdr:colOff>904539</xdr:colOff>
      <xdr:row>5</xdr:row>
      <xdr:rowOff>280147</xdr:rowOff>
    </xdr:to>
    <xdr:cxnSp macro="">
      <xdr:nvCxnSpPr>
        <xdr:cNvPr id="7" name="Đường nối Thẳng 6">
          <a:extLst>
            <a:ext uri="{FF2B5EF4-FFF2-40B4-BE49-F238E27FC236}">
              <a16:creationId xmlns:a16="http://schemas.microsoft.com/office/drawing/2014/main" xmlns="" id="{00000000-0008-0000-2400-000007000000}"/>
            </a:ext>
          </a:extLst>
        </xdr:cNvPr>
        <xdr:cNvCxnSpPr/>
      </xdr:nvCxnSpPr>
      <xdr:spPr>
        <a:xfrm>
          <a:off x="3193677" y="1411941"/>
          <a:ext cx="294714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108921</xdr:colOff>
      <xdr:row>2</xdr:row>
      <xdr:rowOff>18377</xdr:rowOff>
    </xdr:from>
    <xdr:to>
      <xdr:col>1</xdr:col>
      <xdr:colOff>876300</xdr:colOff>
      <xdr:row>2</xdr:row>
      <xdr:rowOff>18377</xdr:rowOff>
    </xdr:to>
    <xdr:cxnSp macro="">
      <xdr:nvCxnSpPr>
        <xdr:cNvPr id="3" name="Đường nối Thẳng 2">
          <a:extLst>
            <a:ext uri="{FF2B5EF4-FFF2-40B4-BE49-F238E27FC236}">
              <a16:creationId xmlns:a16="http://schemas.microsoft.com/office/drawing/2014/main" xmlns="" id="{00000000-0008-0000-2500-000003000000}"/>
            </a:ext>
          </a:extLst>
        </xdr:cNvPr>
        <xdr:cNvCxnSpPr/>
      </xdr:nvCxnSpPr>
      <xdr:spPr>
        <a:xfrm>
          <a:off x="497541" y="437477"/>
          <a:ext cx="76737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187810</xdr:colOff>
      <xdr:row>3</xdr:row>
      <xdr:rowOff>19275</xdr:rowOff>
    </xdr:from>
    <xdr:to>
      <xdr:col>11</xdr:col>
      <xdr:colOff>941294</xdr:colOff>
      <xdr:row>3</xdr:row>
      <xdr:rowOff>19275</xdr:rowOff>
    </xdr:to>
    <xdr:cxnSp macro="">
      <xdr:nvCxnSpPr>
        <xdr:cNvPr id="5" name="Đường nối Thẳng 4">
          <a:extLst>
            <a:ext uri="{FF2B5EF4-FFF2-40B4-BE49-F238E27FC236}">
              <a16:creationId xmlns:a16="http://schemas.microsoft.com/office/drawing/2014/main" xmlns="" id="{00000000-0008-0000-2500-000005000000}"/>
            </a:ext>
          </a:extLst>
        </xdr:cNvPr>
        <xdr:cNvCxnSpPr/>
      </xdr:nvCxnSpPr>
      <xdr:spPr>
        <a:xfrm>
          <a:off x="6167269" y="646804"/>
          <a:ext cx="198164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418652</xdr:colOff>
      <xdr:row>6</xdr:row>
      <xdr:rowOff>3585</xdr:rowOff>
    </xdr:from>
    <xdr:to>
      <xdr:col>4</xdr:col>
      <xdr:colOff>706392</xdr:colOff>
      <xdr:row>6</xdr:row>
      <xdr:rowOff>3585</xdr:rowOff>
    </xdr:to>
    <xdr:cxnSp macro="">
      <xdr:nvCxnSpPr>
        <xdr:cNvPr id="7" name="Đường nối Thẳng 6">
          <a:extLst>
            <a:ext uri="{FF2B5EF4-FFF2-40B4-BE49-F238E27FC236}">
              <a16:creationId xmlns:a16="http://schemas.microsoft.com/office/drawing/2014/main" xmlns="" id="{00000000-0008-0000-2500-000007000000}"/>
            </a:ext>
          </a:extLst>
        </xdr:cNvPr>
        <xdr:cNvCxnSpPr/>
      </xdr:nvCxnSpPr>
      <xdr:spPr>
        <a:xfrm>
          <a:off x="2969559" y="1389529"/>
          <a:ext cx="274544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165735</xdr:colOff>
      <xdr:row>1</xdr:row>
      <xdr:rowOff>253365</xdr:rowOff>
    </xdr:from>
    <xdr:to>
      <xdr:col>1</xdr:col>
      <xdr:colOff>922020</xdr:colOff>
      <xdr:row>1</xdr:row>
      <xdr:rowOff>253365</xdr:rowOff>
    </xdr:to>
    <xdr:cxnSp macro="">
      <xdr:nvCxnSpPr>
        <xdr:cNvPr id="2" name="Straight Connector 1">
          <a:extLst>
            <a:ext uri="{FF2B5EF4-FFF2-40B4-BE49-F238E27FC236}">
              <a16:creationId xmlns:a16="http://schemas.microsoft.com/office/drawing/2014/main" xmlns="" id="{00000000-0008-0000-2600-000002000000}"/>
            </a:ext>
          </a:extLst>
        </xdr:cNvPr>
        <xdr:cNvCxnSpPr/>
      </xdr:nvCxnSpPr>
      <xdr:spPr>
        <a:xfrm>
          <a:off x="531495" y="466725"/>
          <a:ext cx="75628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158115</xdr:colOff>
      <xdr:row>3</xdr:row>
      <xdr:rowOff>32385</xdr:rowOff>
    </xdr:from>
    <xdr:to>
      <xdr:col>8</xdr:col>
      <xdr:colOff>45720</xdr:colOff>
      <xdr:row>3</xdr:row>
      <xdr:rowOff>32385</xdr:rowOff>
    </xdr:to>
    <xdr:cxnSp macro="">
      <xdr:nvCxnSpPr>
        <xdr:cNvPr id="3" name="Straight Connector 2">
          <a:extLst>
            <a:ext uri="{FF2B5EF4-FFF2-40B4-BE49-F238E27FC236}">
              <a16:creationId xmlns:a16="http://schemas.microsoft.com/office/drawing/2014/main" xmlns="" id="{00000000-0008-0000-2600-000003000000}"/>
            </a:ext>
          </a:extLst>
        </xdr:cNvPr>
        <xdr:cNvCxnSpPr/>
      </xdr:nvCxnSpPr>
      <xdr:spPr>
        <a:xfrm>
          <a:off x="6924675" y="718185"/>
          <a:ext cx="205168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927735</xdr:colOff>
      <xdr:row>5</xdr:row>
      <xdr:rowOff>257175</xdr:rowOff>
    </xdr:from>
    <xdr:to>
      <xdr:col>4</xdr:col>
      <xdr:colOff>131422</xdr:colOff>
      <xdr:row>5</xdr:row>
      <xdr:rowOff>257175</xdr:rowOff>
    </xdr:to>
    <xdr:cxnSp macro="">
      <xdr:nvCxnSpPr>
        <xdr:cNvPr id="5" name="Đường nối Thẳng 4">
          <a:extLst>
            <a:ext uri="{FF2B5EF4-FFF2-40B4-BE49-F238E27FC236}">
              <a16:creationId xmlns:a16="http://schemas.microsoft.com/office/drawing/2014/main" xmlns="" id="{00000000-0008-0000-2600-000005000000}"/>
            </a:ext>
          </a:extLst>
        </xdr:cNvPr>
        <xdr:cNvCxnSpPr/>
      </xdr:nvCxnSpPr>
      <xdr:spPr>
        <a:xfrm>
          <a:off x="3600450" y="1438275"/>
          <a:ext cx="24003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97268</xdr:colOff>
      <xdr:row>2</xdr:row>
      <xdr:rowOff>3585</xdr:rowOff>
    </xdr:from>
    <xdr:to>
      <xdr:col>1</xdr:col>
      <xdr:colOff>869577</xdr:colOff>
      <xdr:row>2</xdr:row>
      <xdr:rowOff>3585</xdr:rowOff>
    </xdr:to>
    <xdr:cxnSp macro="">
      <xdr:nvCxnSpPr>
        <xdr:cNvPr id="2" name="Straight Connector 1">
          <a:extLst>
            <a:ext uri="{FF2B5EF4-FFF2-40B4-BE49-F238E27FC236}">
              <a16:creationId xmlns:a16="http://schemas.microsoft.com/office/drawing/2014/main" xmlns="" id="{00000000-0008-0000-2700-000002000000}"/>
            </a:ext>
          </a:extLst>
        </xdr:cNvPr>
        <xdr:cNvCxnSpPr/>
      </xdr:nvCxnSpPr>
      <xdr:spPr>
        <a:xfrm>
          <a:off x="473786" y="433891"/>
          <a:ext cx="77230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65096</xdr:colOff>
      <xdr:row>3</xdr:row>
      <xdr:rowOff>22412</xdr:rowOff>
    </xdr:from>
    <xdr:to>
      <xdr:col>4</xdr:col>
      <xdr:colOff>53790</xdr:colOff>
      <xdr:row>3</xdr:row>
      <xdr:rowOff>22412</xdr:rowOff>
    </xdr:to>
    <xdr:cxnSp macro="">
      <xdr:nvCxnSpPr>
        <xdr:cNvPr id="4" name="Straight Connector 3">
          <a:extLst>
            <a:ext uri="{FF2B5EF4-FFF2-40B4-BE49-F238E27FC236}">
              <a16:creationId xmlns:a16="http://schemas.microsoft.com/office/drawing/2014/main" xmlns="" id="{00000000-0008-0000-2700-000004000000}"/>
            </a:ext>
          </a:extLst>
        </xdr:cNvPr>
        <xdr:cNvCxnSpPr/>
      </xdr:nvCxnSpPr>
      <xdr:spPr>
        <a:xfrm>
          <a:off x="5981802" y="667871"/>
          <a:ext cx="19519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2679550</xdr:colOff>
      <xdr:row>5</xdr:row>
      <xdr:rowOff>265355</xdr:rowOff>
    </xdr:from>
    <xdr:to>
      <xdr:col>3</xdr:col>
      <xdr:colOff>418272</xdr:colOff>
      <xdr:row>5</xdr:row>
      <xdr:rowOff>265355</xdr:rowOff>
    </xdr:to>
    <xdr:cxnSp macro="">
      <xdr:nvCxnSpPr>
        <xdr:cNvPr id="5" name="Đường nối Thẳng 4">
          <a:extLst>
            <a:ext uri="{FF2B5EF4-FFF2-40B4-BE49-F238E27FC236}">
              <a16:creationId xmlns:a16="http://schemas.microsoft.com/office/drawing/2014/main" xmlns="" id="{00000000-0008-0000-2700-000005000000}"/>
            </a:ext>
          </a:extLst>
        </xdr:cNvPr>
        <xdr:cNvCxnSpPr/>
      </xdr:nvCxnSpPr>
      <xdr:spPr>
        <a:xfrm>
          <a:off x="2969558" y="1624853"/>
          <a:ext cx="312251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78442</xdr:colOff>
      <xdr:row>2</xdr:row>
      <xdr:rowOff>11206</xdr:rowOff>
    </xdr:from>
    <xdr:to>
      <xdr:col>1</xdr:col>
      <xdr:colOff>770965</xdr:colOff>
      <xdr:row>2</xdr:row>
      <xdr:rowOff>11206</xdr:rowOff>
    </xdr:to>
    <xdr:cxnSp macro="">
      <xdr:nvCxnSpPr>
        <xdr:cNvPr id="3" name="Đường nối Thẳng 2">
          <a:extLst>
            <a:ext uri="{FF2B5EF4-FFF2-40B4-BE49-F238E27FC236}">
              <a16:creationId xmlns:a16="http://schemas.microsoft.com/office/drawing/2014/main" xmlns="" id="{00000000-0008-0000-2800-000003000000}"/>
            </a:ext>
          </a:extLst>
        </xdr:cNvPr>
        <xdr:cNvCxnSpPr/>
      </xdr:nvCxnSpPr>
      <xdr:spPr>
        <a:xfrm>
          <a:off x="445995" y="495300"/>
          <a:ext cx="69252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1203511</xdr:colOff>
      <xdr:row>3</xdr:row>
      <xdr:rowOff>31377</xdr:rowOff>
    </xdr:from>
    <xdr:to>
      <xdr:col>5</xdr:col>
      <xdr:colOff>233083</xdr:colOff>
      <xdr:row>3</xdr:row>
      <xdr:rowOff>31377</xdr:rowOff>
    </xdr:to>
    <xdr:cxnSp macro="">
      <xdr:nvCxnSpPr>
        <xdr:cNvPr id="5" name="Đường nối Thẳng 4">
          <a:extLst>
            <a:ext uri="{FF2B5EF4-FFF2-40B4-BE49-F238E27FC236}">
              <a16:creationId xmlns:a16="http://schemas.microsoft.com/office/drawing/2014/main" xmlns="" id="{00000000-0008-0000-2800-000005000000}"/>
            </a:ext>
          </a:extLst>
        </xdr:cNvPr>
        <xdr:cNvCxnSpPr/>
      </xdr:nvCxnSpPr>
      <xdr:spPr>
        <a:xfrm>
          <a:off x="5784476" y="721659"/>
          <a:ext cx="199688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247426</xdr:colOff>
      <xdr:row>5</xdr:row>
      <xdr:rowOff>254150</xdr:rowOff>
    </xdr:from>
    <xdr:to>
      <xdr:col>3</xdr:col>
      <xdr:colOff>1529337</xdr:colOff>
      <xdr:row>5</xdr:row>
      <xdr:rowOff>254150</xdr:rowOff>
    </xdr:to>
    <xdr:cxnSp macro="">
      <xdr:nvCxnSpPr>
        <xdr:cNvPr id="7" name="Đường nối Thẳng 6">
          <a:extLst>
            <a:ext uri="{FF2B5EF4-FFF2-40B4-BE49-F238E27FC236}">
              <a16:creationId xmlns:a16="http://schemas.microsoft.com/office/drawing/2014/main" xmlns="" id="{00000000-0008-0000-2800-000007000000}"/>
            </a:ext>
          </a:extLst>
        </xdr:cNvPr>
        <xdr:cNvCxnSpPr/>
      </xdr:nvCxnSpPr>
      <xdr:spPr>
        <a:xfrm>
          <a:off x="3134061" y="1509209"/>
          <a:ext cx="297624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519504</xdr:colOff>
      <xdr:row>2</xdr:row>
      <xdr:rowOff>0</xdr:rowOff>
    </xdr:from>
    <xdr:to>
      <xdr:col>1</xdr:col>
      <xdr:colOff>654423</xdr:colOff>
      <xdr:row>2</xdr:row>
      <xdr:rowOff>0</xdr:rowOff>
    </xdr:to>
    <xdr:cxnSp macro="">
      <xdr:nvCxnSpPr>
        <xdr:cNvPr id="2" name="Straight Connector 1">
          <a:extLst>
            <a:ext uri="{FF2B5EF4-FFF2-40B4-BE49-F238E27FC236}">
              <a16:creationId xmlns:a16="http://schemas.microsoft.com/office/drawing/2014/main" xmlns="" id="{00000000-0008-0000-2900-000002000000}"/>
            </a:ext>
          </a:extLst>
        </xdr:cNvPr>
        <xdr:cNvCxnSpPr/>
      </xdr:nvCxnSpPr>
      <xdr:spPr>
        <a:xfrm>
          <a:off x="519504" y="537882"/>
          <a:ext cx="74451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853889</xdr:colOff>
      <xdr:row>3</xdr:row>
      <xdr:rowOff>14791</xdr:rowOff>
    </xdr:from>
    <xdr:to>
      <xdr:col>5</xdr:col>
      <xdr:colOff>1604682</xdr:colOff>
      <xdr:row>3</xdr:row>
      <xdr:rowOff>14791</xdr:rowOff>
    </xdr:to>
    <xdr:cxnSp macro="">
      <xdr:nvCxnSpPr>
        <xdr:cNvPr id="4" name="Straight Connector 3">
          <a:extLst>
            <a:ext uri="{FF2B5EF4-FFF2-40B4-BE49-F238E27FC236}">
              <a16:creationId xmlns:a16="http://schemas.microsoft.com/office/drawing/2014/main" xmlns="" id="{00000000-0008-0000-2900-000004000000}"/>
            </a:ext>
          </a:extLst>
        </xdr:cNvPr>
        <xdr:cNvCxnSpPr/>
      </xdr:nvCxnSpPr>
      <xdr:spPr>
        <a:xfrm>
          <a:off x="6438901" y="785756"/>
          <a:ext cx="211342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583154</xdr:colOff>
      <xdr:row>5</xdr:row>
      <xdr:rowOff>246530</xdr:rowOff>
    </xdr:from>
    <xdr:to>
      <xdr:col>4</xdr:col>
      <xdr:colOff>485875</xdr:colOff>
      <xdr:row>5</xdr:row>
      <xdr:rowOff>246530</xdr:rowOff>
    </xdr:to>
    <xdr:cxnSp macro="">
      <xdr:nvCxnSpPr>
        <xdr:cNvPr id="5" name="Straight Connector 3">
          <a:extLst>
            <a:ext uri="{FF2B5EF4-FFF2-40B4-BE49-F238E27FC236}">
              <a16:creationId xmlns:a16="http://schemas.microsoft.com/office/drawing/2014/main" xmlns="" id="{00000000-0008-0000-2900-000005000000}"/>
            </a:ext>
          </a:extLst>
        </xdr:cNvPr>
        <xdr:cNvCxnSpPr/>
      </xdr:nvCxnSpPr>
      <xdr:spPr>
        <a:xfrm>
          <a:off x="2958353" y="1725706"/>
          <a:ext cx="29359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9525</xdr:colOff>
          <xdr:row>0</xdr:row>
          <xdr:rowOff>0</xdr:rowOff>
        </xdr:from>
        <xdr:to>
          <xdr:col>1</xdr:col>
          <xdr:colOff>361950</xdr:colOff>
          <xdr:row>1</xdr:row>
          <xdr:rowOff>9525</xdr:rowOff>
        </xdr:to>
        <xdr:sp macro="" textlink="">
          <xdr:nvSpPr>
            <xdr:cNvPr id="59393" name="Drop Down 1" hidden="1">
              <a:extLst>
                <a:ext uri="{63B3BB69-23CF-44E3-9099-C40C66FF867C}">
                  <a14:compatExt spid="_x0000_s59393"/>
                </a:ext>
                <a:ext uri="{FF2B5EF4-FFF2-40B4-BE49-F238E27FC236}">
                  <a16:creationId xmlns:a16="http://schemas.microsoft.com/office/drawing/2014/main" xmlns="" id="{00000000-0008-0000-0600-000001E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0</xdr:col>
      <xdr:colOff>404949</xdr:colOff>
      <xdr:row>2</xdr:row>
      <xdr:rowOff>22251</xdr:rowOff>
    </xdr:from>
    <xdr:to>
      <xdr:col>1</xdr:col>
      <xdr:colOff>788894</xdr:colOff>
      <xdr:row>2</xdr:row>
      <xdr:rowOff>22251</xdr:rowOff>
    </xdr:to>
    <xdr:cxnSp macro="">
      <xdr:nvCxnSpPr>
        <xdr:cNvPr id="2" name="Straight Connector 1">
          <a:extLst>
            <a:ext uri="{FF2B5EF4-FFF2-40B4-BE49-F238E27FC236}">
              <a16:creationId xmlns:a16="http://schemas.microsoft.com/office/drawing/2014/main" xmlns="" id="{00000000-0008-0000-2A00-000002000000}"/>
            </a:ext>
          </a:extLst>
        </xdr:cNvPr>
        <xdr:cNvCxnSpPr/>
      </xdr:nvCxnSpPr>
      <xdr:spPr>
        <a:xfrm>
          <a:off x="404949" y="587027"/>
          <a:ext cx="82321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313318</xdr:colOff>
      <xdr:row>3</xdr:row>
      <xdr:rowOff>33618</xdr:rowOff>
    </xdr:from>
    <xdr:to>
      <xdr:col>6</xdr:col>
      <xdr:colOff>977153</xdr:colOff>
      <xdr:row>3</xdr:row>
      <xdr:rowOff>33618</xdr:rowOff>
    </xdr:to>
    <xdr:cxnSp macro="">
      <xdr:nvCxnSpPr>
        <xdr:cNvPr id="3" name="Straight Connector 2">
          <a:extLst>
            <a:ext uri="{FF2B5EF4-FFF2-40B4-BE49-F238E27FC236}">
              <a16:creationId xmlns:a16="http://schemas.microsoft.com/office/drawing/2014/main" xmlns="" id="{00000000-0008-0000-2A00-000003000000}"/>
            </a:ext>
          </a:extLst>
        </xdr:cNvPr>
        <xdr:cNvCxnSpPr/>
      </xdr:nvCxnSpPr>
      <xdr:spPr>
        <a:xfrm>
          <a:off x="5835577" y="831477"/>
          <a:ext cx="19368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573838</xdr:colOff>
      <xdr:row>5</xdr:row>
      <xdr:rowOff>249892</xdr:rowOff>
    </xdr:from>
    <xdr:to>
      <xdr:col>5</xdr:col>
      <xdr:colOff>608679</xdr:colOff>
      <xdr:row>5</xdr:row>
      <xdr:rowOff>263499</xdr:rowOff>
    </xdr:to>
    <xdr:cxnSp macro="">
      <xdr:nvCxnSpPr>
        <xdr:cNvPr id="5" name="Đường nối Thẳng 4">
          <a:extLst>
            <a:ext uri="{FF2B5EF4-FFF2-40B4-BE49-F238E27FC236}">
              <a16:creationId xmlns:a16="http://schemas.microsoft.com/office/drawing/2014/main" xmlns="" id="{00000000-0008-0000-2A00-000005000000}"/>
            </a:ext>
          </a:extLst>
        </xdr:cNvPr>
        <xdr:cNvCxnSpPr/>
      </xdr:nvCxnSpPr>
      <xdr:spPr>
        <a:xfrm flipV="1">
          <a:off x="3030167" y="1720104"/>
          <a:ext cx="3100771" cy="13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1639196</xdr:colOff>
      <xdr:row>3</xdr:row>
      <xdr:rowOff>26894</xdr:rowOff>
    </xdr:from>
    <xdr:to>
      <xdr:col>4</xdr:col>
      <xdr:colOff>717176</xdr:colOff>
      <xdr:row>3</xdr:row>
      <xdr:rowOff>26894</xdr:rowOff>
    </xdr:to>
    <xdr:cxnSp macro="">
      <xdr:nvCxnSpPr>
        <xdr:cNvPr id="5" name="Straight Connector 4">
          <a:extLst>
            <a:ext uri="{FF2B5EF4-FFF2-40B4-BE49-F238E27FC236}">
              <a16:creationId xmlns:a16="http://schemas.microsoft.com/office/drawing/2014/main" xmlns="" id="{00000000-0008-0000-2B00-000005000000}"/>
            </a:ext>
          </a:extLst>
        </xdr:cNvPr>
        <xdr:cNvCxnSpPr/>
      </xdr:nvCxnSpPr>
      <xdr:spPr>
        <a:xfrm>
          <a:off x="5798820" y="672353"/>
          <a:ext cx="20542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17930</xdr:colOff>
      <xdr:row>2</xdr:row>
      <xdr:rowOff>0</xdr:rowOff>
    </xdr:from>
    <xdr:to>
      <xdr:col>1</xdr:col>
      <xdr:colOff>905436</xdr:colOff>
      <xdr:row>2</xdr:row>
      <xdr:rowOff>0</xdr:rowOff>
    </xdr:to>
    <xdr:cxnSp macro="">
      <xdr:nvCxnSpPr>
        <xdr:cNvPr id="3" name="Đường nối Thẳng 2">
          <a:extLst>
            <a:ext uri="{FF2B5EF4-FFF2-40B4-BE49-F238E27FC236}">
              <a16:creationId xmlns:a16="http://schemas.microsoft.com/office/drawing/2014/main" xmlns="" id="{00000000-0008-0000-2B00-000003000000}"/>
            </a:ext>
          </a:extLst>
        </xdr:cNvPr>
        <xdr:cNvCxnSpPr/>
      </xdr:nvCxnSpPr>
      <xdr:spPr>
        <a:xfrm>
          <a:off x="403412" y="430306"/>
          <a:ext cx="88750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1580926</xdr:colOff>
      <xdr:row>5</xdr:row>
      <xdr:rowOff>280147</xdr:rowOff>
    </xdr:from>
    <xdr:to>
      <xdr:col>3</xdr:col>
      <xdr:colOff>1977154</xdr:colOff>
      <xdr:row>5</xdr:row>
      <xdr:rowOff>280147</xdr:rowOff>
    </xdr:to>
    <xdr:cxnSp macro="">
      <xdr:nvCxnSpPr>
        <xdr:cNvPr id="6" name="Đường nối Thẳng 5">
          <a:extLst>
            <a:ext uri="{FF2B5EF4-FFF2-40B4-BE49-F238E27FC236}">
              <a16:creationId xmlns:a16="http://schemas.microsoft.com/office/drawing/2014/main" xmlns="" id="{00000000-0008-0000-2B00-000006000000}"/>
            </a:ext>
          </a:extLst>
        </xdr:cNvPr>
        <xdr:cNvCxnSpPr/>
      </xdr:nvCxnSpPr>
      <xdr:spPr>
        <a:xfrm>
          <a:off x="3182471" y="1636059"/>
          <a:ext cx="279026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366208</xdr:colOff>
      <xdr:row>2</xdr:row>
      <xdr:rowOff>0</xdr:rowOff>
    </xdr:from>
    <xdr:to>
      <xdr:col>1</xdr:col>
      <xdr:colOff>1111623</xdr:colOff>
      <xdr:row>2</xdr:row>
      <xdr:rowOff>0</xdr:rowOff>
    </xdr:to>
    <xdr:cxnSp macro="">
      <xdr:nvCxnSpPr>
        <xdr:cNvPr id="3" name="Đường nối Thẳng 2">
          <a:extLst>
            <a:ext uri="{FF2B5EF4-FFF2-40B4-BE49-F238E27FC236}">
              <a16:creationId xmlns:a16="http://schemas.microsoft.com/office/drawing/2014/main" xmlns="" id="{00000000-0008-0000-2C00-000003000000}"/>
            </a:ext>
          </a:extLst>
        </xdr:cNvPr>
        <xdr:cNvCxnSpPr/>
      </xdr:nvCxnSpPr>
      <xdr:spPr>
        <a:xfrm>
          <a:off x="679973" y="466165"/>
          <a:ext cx="74541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1173480</xdr:colOff>
      <xdr:row>3</xdr:row>
      <xdr:rowOff>11206</xdr:rowOff>
    </xdr:from>
    <xdr:to>
      <xdr:col>4</xdr:col>
      <xdr:colOff>687610</xdr:colOff>
      <xdr:row>3</xdr:row>
      <xdr:rowOff>11206</xdr:rowOff>
    </xdr:to>
    <xdr:cxnSp macro="">
      <xdr:nvCxnSpPr>
        <xdr:cNvPr id="5" name="Đường nối Thẳng 4">
          <a:extLst>
            <a:ext uri="{FF2B5EF4-FFF2-40B4-BE49-F238E27FC236}">
              <a16:creationId xmlns:a16="http://schemas.microsoft.com/office/drawing/2014/main" xmlns="" id="{00000000-0008-0000-2C00-000005000000}"/>
            </a:ext>
          </a:extLst>
        </xdr:cNvPr>
        <xdr:cNvCxnSpPr/>
      </xdr:nvCxnSpPr>
      <xdr:spPr>
        <a:xfrm>
          <a:off x="5524500" y="694765"/>
          <a:ext cx="147917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373828</xdr:colOff>
      <xdr:row>5</xdr:row>
      <xdr:rowOff>280147</xdr:rowOff>
    </xdr:from>
    <xdr:to>
      <xdr:col>3</xdr:col>
      <xdr:colOff>852098</xdr:colOff>
      <xdr:row>5</xdr:row>
      <xdr:rowOff>280147</xdr:rowOff>
    </xdr:to>
    <xdr:cxnSp macro="">
      <xdr:nvCxnSpPr>
        <xdr:cNvPr id="7" name="Đường nối Thẳng 6">
          <a:extLst>
            <a:ext uri="{FF2B5EF4-FFF2-40B4-BE49-F238E27FC236}">
              <a16:creationId xmlns:a16="http://schemas.microsoft.com/office/drawing/2014/main" xmlns="" id="{00000000-0008-0000-2C00-000007000000}"/>
            </a:ext>
          </a:extLst>
        </xdr:cNvPr>
        <xdr:cNvCxnSpPr/>
      </xdr:nvCxnSpPr>
      <xdr:spPr>
        <a:xfrm>
          <a:off x="2947147" y="1669676"/>
          <a:ext cx="226358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896471</xdr:colOff>
      <xdr:row>2</xdr:row>
      <xdr:rowOff>33618</xdr:rowOff>
    </xdr:from>
    <xdr:to>
      <xdr:col>2</xdr:col>
      <xdr:colOff>1916206</xdr:colOff>
      <xdr:row>2</xdr:row>
      <xdr:rowOff>33618</xdr:rowOff>
    </xdr:to>
    <xdr:cxnSp macro="">
      <xdr:nvCxnSpPr>
        <xdr:cNvPr id="6" name="Straight Connector 5">
          <a:extLst>
            <a:ext uri="{FF2B5EF4-FFF2-40B4-BE49-F238E27FC236}">
              <a16:creationId xmlns:a16="http://schemas.microsoft.com/office/drawing/2014/main" xmlns="" id="{00000000-0008-0000-2D00-000006000000}"/>
            </a:ext>
          </a:extLst>
        </xdr:cNvPr>
        <xdr:cNvCxnSpPr/>
      </xdr:nvCxnSpPr>
      <xdr:spPr>
        <a:xfrm>
          <a:off x="1334621" y="471768"/>
          <a:ext cx="10197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133350</xdr:colOff>
      <xdr:row>2</xdr:row>
      <xdr:rowOff>9525</xdr:rowOff>
    </xdr:from>
    <xdr:to>
      <xdr:col>1</xdr:col>
      <xdr:colOff>845820</xdr:colOff>
      <xdr:row>2</xdr:row>
      <xdr:rowOff>9525</xdr:rowOff>
    </xdr:to>
    <xdr:cxnSp macro="">
      <xdr:nvCxnSpPr>
        <xdr:cNvPr id="3" name="Đường nối Thẳng 2">
          <a:extLst>
            <a:ext uri="{FF2B5EF4-FFF2-40B4-BE49-F238E27FC236}">
              <a16:creationId xmlns:a16="http://schemas.microsoft.com/office/drawing/2014/main" xmlns="" id="{00000000-0008-0000-2D00-000003000000}"/>
            </a:ext>
          </a:extLst>
        </xdr:cNvPr>
        <xdr:cNvCxnSpPr/>
      </xdr:nvCxnSpPr>
      <xdr:spPr>
        <a:xfrm>
          <a:off x="575310" y="451485"/>
          <a:ext cx="71247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449580</xdr:colOff>
      <xdr:row>3</xdr:row>
      <xdr:rowOff>15240</xdr:rowOff>
    </xdr:from>
    <xdr:to>
      <xdr:col>7</xdr:col>
      <xdr:colOff>419100</xdr:colOff>
      <xdr:row>3</xdr:row>
      <xdr:rowOff>15240</xdr:rowOff>
    </xdr:to>
    <xdr:cxnSp macro="">
      <xdr:nvCxnSpPr>
        <xdr:cNvPr id="5" name="Đường nối Thẳng 4">
          <a:extLst>
            <a:ext uri="{FF2B5EF4-FFF2-40B4-BE49-F238E27FC236}">
              <a16:creationId xmlns:a16="http://schemas.microsoft.com/office/drawing/2014/main" xmlns="" id="{00000000-0008-0000-2D00-000005000000}"/>
            </a:ext>
          </a:extLst>
        </xdr:cNvPr>
        <xdr:cNvCxnSpPr/>
      </xdr:nvCxnSpPr>
      <xdr:spPr>
        <a:xfrm>
          <a:off x="3817620" y="685800"/>
          <a:ext cx="20955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274320</xdr:colOff>
      <xdr:row>5</xdr:row>
      <xdr:rowOff>238125</xdr:rowOff>
    </xdr:from>
    <xdr:to>
      <xdr:col>5</xdr:col>
      <xdr:colOff>767709</xdr:colOff>
      <xdr:row>5</xdr:row>
      <xdr:rowOff>242888</xdr:rowOff>
    </xdr:to>
    <xdr:cxnSp macro="">
      <xdr:nvCxnSpPr>
        <xdr:cNvPr id="8" name="Đường nối Thẳng 7">
          <a:extLst>
            <a:ext uri="{FF2B5EF4-FFF2-40B4-BE49-F238E27FC236}">
              <a16:creationId xmlns:a16="http://schemas.microsoft.com/office/drawing/2014/main" xmlns="" id="{00000000-0008-0000-2D00-000008000000}"/>
            </a:ext>
          </a:extLst>
        </xdr:cNvPr>
        <xdr:cNvCxnSpPr/>
      </xdr:nvCxnSpPr>
      <xdr:spPr>
        <a:xfrm flipV="1">
          <a:off x="2202180" y="1518285"/>
          <a:ext cx="2596509" cy="47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121023</xdr:colOff>
      <xdr:row>2</xdr:row>
      <xdr:rowOff>14791</xdr:rowOff>
    </xdr:from>
    <xdr:to>
      <xdr:col>1</xdr:col>
      <xdr:colOff>821615</xdr:colOff>
      <xdr:row>2</xdr:row>
      <xdr:rowOff>14791</xdr:rowOff>
    </xdr:to>
    <xdr:cxnSp macro="">
      <xdr:nvCxnSpPr>
        <xdr:cNvPr id="2" name="Straight Connector 1">
          <a:extLst>
            <a:ext uri="{FF2B5EF4-FFF2-40B4-BE49-F238E27FC236}">
              <a16:creationId xmlns:a16="http://schemas.microsoft.com/office/drawing/2014/main" xmlns="" id="{00000000-0008-0000-2E00-000002000000}"/>
            </a:ext>
          </a:extLst>
        </xdr:cNvPr>
        <xdr:cNvCxnSpPr/>
      </xdr:nvCxnSpPr>
      <xdr:spPr>
        <a:xfrm>
          <a:off x="524883" y="532951"/>
          <a:ext cx="70059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755275</xdr:colOff>
      <xdr:row>3</xdr:row>
      <xdr:rowOff>22411</xdr:rowOff>
    </xdr:from>
    <xdr:to>
      <xdr:col>7</xdr:col>
      <xdr:colOff>466164</xdr:colOff>
      <xdr:row>3</xdr:row>
      <xdr:rowOff>22411</xdr:rowOff>
    </xdr:to>
    <xdr:cxnSp macro="">
      <xdr:nvCxnSpPr>
        <xdr:cNvPr id="3" name="Straight Connector 2">
          <a:extLst>
            <a:ext uri="{FF2B5EF4-FFF2-40B4-BE49-F238E27FC236}">
              <a16:creationId xmlns:a16="http://schemas.microsoft.com/office/drawing/2014/main" xmlns="" id="{00000000-0008-0000-2E00-000003000000}"/>
            </a:ext>
          </a:extLst>
        </xdr:cNvPr>
        <xdr:cNvCxnSpPr/>
      </xdr:nvCxnSpPr>
      <xdr:spPr>
        <a:xfrm>
          <a:off x="8169087" y="739587"/>
          <a:ext cx="194310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97267</xdr:colOff>
      <xdr:row>5</xdr:row>
      <xdr:rowOff>257735</xdr:rowOff>
    </xdr:from>
    <xdr:to>
      <xdr:col>5</xdr:col>
      <xdr:colOff>489473</xdr:colOff>
      <xdr:row>5</xdr:row>
      <xdr:rowOff>268941</xdr:rowOff>
    </xdr:to>
    <xdr:cxnSp macro="">
      <xdr:nvCxnSpPr>
        <xdr:cNvPr id="7" name="Đường nối Thẳng 6">
          <a:extLst>
            <a:ext uri="{FF2B5EF4-FFF2-40B4-BE49-F238E27FC236}">
              <a16:creationId xmlns:a16="http://schemas.microsoft.com/office/drawing/2014/main" xmlns="" id="{00000000-0008-0000-2E00-000007000000}"/>
            </a:ext>
          </a:extLst>
        </xdr:cNvPr>
        <xdr:cNvCxnSpPr/>
      </xdr:nvCxnSpPr>
      <xdr:spPr>
        <a:xfrm flipV="1">
          <a:off x="4751294" y="1636059"/>
          <a:ext cx="2420471" cy="11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748186</xdr:colOff>
      <xdr:row>2</xdr:row>
      <xdr:rowOff>18489</xdr:rowOff>
    </xdr:from>
    <xdr:to>
      <xdr:col>1</xdr:col>
      <xdr:colOff>1613648</xdr:colOff>
      <xdr:row>2</xdr:row>
      <xdr:rowOff>18489</xdr:rowOff>
    </xdr:to>
    <xdr:cxnSp macro="">
      <xdr:nvCxnSpPr>
        <xdr:cNvPr id="3" name="Straight Connector 2">
          <a:extLst>
            <a:ext uri="{FF2B5EF4-FFF2-40B4-BE49-F238E27FC236}">
              <a16:creationId xmlns:a16="http://schemas.microsoft.com/office/drawing/2014/main" xmlns="" id="{00000000-0008-0000-0A00-000003000000}"/>
            </a:ext>
          </a:extLst>
        </xdr:cNvPr>
        <xdr:cNvCxnSpPr/>
      </xdr:nvCxnSpPr>
      <xdr:spPr>
        <a:xfrm>
          <a:off x="1133668" y="457760"/>
          <a:ext cx="8654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446442</xdr:colOff>
      <xdr:row>3</xdr:row>
      <xdr:rowOff>8965</xdr:rowOff>
    </xdr:from>
    <xdr:to>
      <xdr:col>5</xdr:col>
      <xdr:colOff>8964</xdr:colOff>
      <xdr:row>3</xdr:row>
      <xdr:rowOff>8965</xdr:rowOff>
    </xdr:to>
    <xdr:cxnSp macro="">
      <xdr:nvCxnSpPr>
        <xdr:cNvPr id="4" name="Straight Connector 3">
          <a:extLst>
            <a:ext uri="{FF2B5EF4-FFF2-40B4-BE49-F238E27FC236}">
              <a16:creationId xmlns:a16="http://schemas.microsoft.com/office/drawing/2014/main" xmlns="" id="{00000000-0008-0000-0A00-000004000000}"/>
            </a:ext>
          </a:extLst>
        </xdr:cNvPr>
        <xdr:cNvCxnSpPr/>
      </xdr:nvCxnSpPr>
      <xdr:spPr>
        <a:xfrm>
          <a:off x="4462630" y="672353"/>
          <a:ext cx="219814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2490651</xdr:colOff>
      <xdr:row>6</xdr:row>
      <xdr:rowOff>258537</xdr:rowOff>
    </xdr:from>
    <xdr:to>
      <xdr:col>3</xdr:col>
      <xdr:colOff>1235528</xdr:colOff>
      <xdr:row>6</xdr:row>
      <xdr:rowOff>258537</xdr:rowOff>
    </xdr:to>
    <xdr:cxnSp macro="">
      <xdr:nvCxnSpPr>
        <xdr:cNvPr id="5" name="Đường nối Thẳng 4">
          <a:extLst>
            <a:ext uri="{FF2B5EF4-FFF2-40B4-BE49-F238E27FC236}">
              <a16:creationId xmlns:a16="http://schemas.microsoft.com/office/drawing/2014/main" xmlns="" id="{00000000-0008-0000-0A00-000005000000}"/>
            </a:ext>
          </a:extLst>
        </xdr:cNvPr>
        <xdr:cNvCxnSpPr/>
      </xdr:nvCxnSpPr>
      <xdr:spPr>
        <a:xfrm>
          <a:off x="2789464" y="1768930"/>
          <a:ext cx="229960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546847</xdr:colOff>
      <xdr:row>2</xdr:row>
      <xdr:rowOff>0</xdr:rowOff>
    </xdr:from>
    <xdr:to>
      <xdr:col>1</xdr:col>
      <xdr:colOff>1330069</xdr:colOff>
      <xdr:row>2</xdr:row>
      <xdr:rowOff>0</xdr:rowOff>
    </xdr:to>
    <xdr:cxnSp macro="">
      <xdr:nvCxnSpPr>
        <xdr:cNvPr id="3" name="Đường nối Thẳng 2">
          <a:extLst>
            <a:ext uri="{FF2B5EF4-FFF2-40B4-BE49-F238E27FC236}">
              <a16:creationId xmlns:a16="http://schemas.microsoft.com/office/drawing/2014/main" xmlns="" id="{00000000-0008-0000-0C00-000003000000}"/>
            </a:ext>
          </a:extLst>
        </xdr:cNvPr>
        <xdr:cNvCxnSpPr/>
      </xdr:nvCxnSpPr>
      <xdr:spPr>
        <a:xfrm>
          <a:off x="932329" y="439271"/>
          <a:ext cx="78322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294490</xdr:colOff>
      <xdr:row>3</xdr:row>
      <xdr:rowOff>11206</xdr:rowOff>
    </xdr:from>
    <xdr:to>
      <xdr:col>4</xdr:col>
      <xdr:colOff>1093694</xdr:colOff>
      <xdr:row>3</xdr:row>
      <xdr:rowOff>11206</xdr:rowOff>
    </xdr:to>
    <xdr:cxnSp macro="">
      <xdr:nvCxnSpPr>
        <xdr:cNvPr id="5" name="Đường nối Thẳng 4">
          <a:extLst>
            <a:ext uri="{FF2B5EF4-FFF2-40B4-BE49-F238E27FC236}">
              <a16:creationId xmlns:a16="http://schemas.microsoft.com/office/drawing/2014/main" xmlns="" id="{00000000-0008-0000-0C00-000005000000}"/>
            </a:ext>
          </a:extLst>
        </xdr:cNvPr>
        <xdr:cNvCxnSpPr/>
      </xdr:nvCxnSpPr>
      <xdr:spPr>
        <a:xfrm>
          <a:off x="4203102" y="674594"/>
          <a:ext cx="217080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246529</xdr:colOff>
      <xdr:row>6</xdr:row>
      <xdr:rowOff>268941</xdr:rowOff>
    </xdr:from>
    <xdr:to>
      <xdr:col>4</xdr:col>
      <xdr:colOff>373853</xdr:colOff>
      <xdr:row>6</xdr:row>
      <xdr:rowOff>268941</xdr:rowOff>
    </xdr:to>
    <xdr:cxnSp macro="">
      <xdr:nvCxnSpPr>
        <xdr:cNvPr id="8" name="Đường nối Thẳng 7">
          <a:extLst>
            <a:ext uri="{FF2B5EF4-FFF2-40B4-BE49-F238E27FC236}">
              <a16:creationId xmlns:a16="http://schemas.microsoft.com/office/drawing/2014/main" xmlns="" id="{00000000-0008-0000-0C00-000008000000}"/>
            </a:ext>
          </a:extLst>
        </xdr:cNvPr>
        <xdr:cNvCxnSpPr/>
      </xdr:nvCxnSpPr>
      <xdr:spPr>
        <a:xfrm>
          <a:off x="2823882" y="1781735"/>
          <a:ext cx="267820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759758</xdr:colOff>
      <xdr:row>2</xdr:row>
      <xdr:rowOff>2241</xdr:rowOff>
    </xdr:from>
    <xdr:to>
      <xdr:col>1</xdr:col>
      <xdr:colOff>1559859</xdr:colOff>
      <xdr:row>2</xdr:row>
      <xdr:rowOff>2241</xdr:rowOff>
    </xdr:to>
    <xdr:cxnSp macro="">
      <xdr:nvCxnSpPr>
        <xdr:cNvPr id="3" name="Đường nối Thẳng 2">
          <a:extLst>
            <a:ext uri="{FF2B5EF4-FFF2-40B4-BE49-F238E27FC236}">
              <a16:creationId xmlns:a16="http://schemas.microsoft.com/office/drawing/2014/main" xmlns="" id="{00000000-0008-0000-0D00-000003000000}"/>
            </a:ext>
          </a:extLst>
        </xdr:cNvPr>
        <xdr:cNvCxnSpPr/>
      </xdr:nvCxnSpPr>
      <xdr:spPr>
        <a:xfrm>
          <a:off x="1145240" y="423582"/>
          <a:ext cx="80010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740037</xdr:colOff>
      <xdr:row>3</xdr:row>
      <xdr:rowOff>22412</xdr:rowOff>
    </xdr:from>
    <xdr:to>
      <xdr:col>3</xdr:col>
      <xdr:colOff>914400</xdr:colOff>
      <xdr:row>3</xdr:row>
      <xdr:rowOff>22412</xdr:rowOff>
    </xdr:to>
    <xdr:cxnSp macro="">
      <xdr:nvCxnSpPr>
        <xdr:cNvPr id="5" name="Đường nối Thẳng 4">
          <a:extLst>
            <a:ext uri="{FF2B5EF4-FFF2-40B4-BE49-F238E27FC236}">
              <a16:creationId xmlns:a16="http://schemas.microsoft.com/office/drawing/2014/main" xmlns="" id="{00000000-0008-0000-0D00-000005000000}"/>
            </a:ext>
          </a:extLst>
        </xdr:cNvPr>
        <xdr:cNvCxnSpPr/>
      </xdr:nvCxnSpPr>
      <xdr:spPr>
        <a:xfrm>
          <a:off x="3779072" y="658906"/>
          <a:ext cx="193144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1405218</xdr:colOff>
      <xdr:row>5</xdr:row>
      <xdr:rowOff>246529</xdr:rowOff>
    </xdr:from>
    <xdr:to>
      <xdr:col>2</xdr:col>
      <xdr:colOff>1270747</xdr:colOff>
      <xdr:row>5</xdr:row>
      <xdr:rowOff>257735</xdr:rowOff>
    </xdr:to>
    <xdr:cxnSp macro="">
      <xdr:nvCxnSpPr>
        <xdr:cNvPr id="7" name="Đường nối Thẳng 6">
          <a:extLst>
            <a:ext uri="{FF2B5EF4-FFF2-40B4-BE49-F238E27FC236}">
              <a16:creationId xmlns:a16="http://schemas.microsoft.com/office/drawing/2014/main" xmlns="" id="{00000000-0008-0000-0D00-000007000000}"/>
            </a:ext>
          </a:extLst>
        </xdr:cNvPr>
        <xdr:cNvCxnSpPr/>
      </xdr:nvCxnSpPr>
      <xdr:spPr>
        <a:xfrm flipV="1">
          <a:off x="1748118" y="1423147"/>
          <a:ext cx="2442882" cy="11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430032</xdr:colOff>
      <xdr:row>2</xdr:row>
      <xdr:rowOff>9526</xdr:rowOff>
    </xdr:from>
    <xdr:to>
      <xdr:col>1</xdr:col>
      <xdr:colOff>477077</xdr:colOff>
      <xdr:row>2</xdr:row>
      <xdr:rowOff>9526</xdr:rowOff>
    </xdr:to>
    <xdr:cxnSp macro="">
      <xdr:nvCxnSpPr>
        <xdr:cNvPr id="2" name="Straight Connector 1">
          <a:extLst>
            <a:ext uri="{FF2B5EF4-FFF2-40B4-BE49-F238E27FC236}">
              <a16:creationId xmlns:a16="http://schemas.microsoft.com/office/drawing/2014/main" xmlns="" id="{00000000-0008-0000-0E00-000002000000}"/>
            </a:ext>
          </a:extLst>
        </xdr:cNvPr>
        <xdr:cNvCxnSpPr/>
      </xdr:nvCxnSpPr>
      <xdr:spPr>
        <a:xfrm>
          <a:off x="430032" y="380587"/>
          <a:ext cx="6367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733477</xdr:colOff>
      <xdr:row>3</xdr:row>
      <xdr:rowOff>8282</xdr:rowOff>
    </xdr:from>
    <xdr:to>
      <xdr:col>3</xdr:col>
      <xdr:colOff>775252</xdr:colOff>
      <xdr:row>3</xdr:row>
      <xdr:rowOff>8282</xdr:rowOff>
    </xdr:to>
    <xdr:cxnSp macro="">
      <xdr:nvCxnSpPr>
        <xdr:cNvPr id="4" name="Straight Connector 3">
          <a:extLst>
            <a:ext uri="{FF2B5EF4-FFF2-40B4-BE49-F238E27FC236}">
              <a16:creationId xmlns:a16="http://schemas.microsoft.com/office/drawing/2014/main" xmlns="" id="{00000000-0008-0000-0E00-000004000000}"/>
            </a:ext>
          </a:extLst>
        </xdr:cNvPr>
        <xdr:cNvCxnSpPr/>
      </xdr:nvCxnSpPr>
      <xdr:spPr>
        <a:xfrm>
          <a:off x="4391077" y="578125"/>
          <a:ext cx="190370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1598295</xdr:colOff>
      <xdr:row>5</xdr:row>
      <xdr:rowOff>257175</xdr:rowOff>
    </xdr:from>
    <xdr:to>
      <xdr:col>2</xdr:col>
      <xdr:colOff>481899</xdr:colOff>
      <xdr:row>5</xdr:row>
      <xdr:rowOff>257175</xdr:rowOff>
    </xdr:to>
    <xdr:cxnSp macro="">
      <xdr:nvCxnSpPr>
        <xdr:cNvPr id="5" name="Đường nối Thẳng 4">
          <a:extLst>
            <a:ext uri="{FF2B5EF4-FFF2-40B4-BE49-F238E27FC236}">
              <a16:creationId xmlns:a16="http://schemas.microsoft.com/office/drawing/2014/main" xmlns="" id="{00000000-0008-0000-0E00-000005000000}"/>
            </a:ext>
          </a:extLst>
        </xdr:cNvPr>
        <xdr:cNvCxnSpPr/>
      </xdr:nvCxnSpPr>
      <xdr:spPr>
        <a:xfrm>
          <a:off x="1943100" y="1333500"/>
          <a:ext cx="16859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153298</xdr:colOff>
      <xdr:row>2</xdr:row>
      <xdr:rowOff>16137</xdr:rowOff>
    </xdr:from>
    <xdr:to>
      <xdr:col>1</xdr:col>
      <xdr:colOff>998220</xdr:colOff>
      <xdr:row>2</xdr:row>
      <xdr:rowOff>16137</xdr:rowOff>
    </xdr:to>
    <xdr:cxnSp macro="">
      <xdr:nvCxnSpPr>
        <xdr:cNvPr id="2" name="Straight Connector 1">
          <a:extLst>
            <a:ext uri="{FF2B5EF4-FFF2-40B4-BE49-F238E27FC236}">
              <a16:creationId xmlns:a16="http://schemas.microsoft.com/office/drawing/2014/main" xmlns="" id="{00000000-0008-0000-0F00-000002000000}"/>
            </a:ext>
          </a:extLst>
        </xdr:cNvPr>
        <xdr:cNvCxnSpPr/>
      </xdr:nvCxnSpPr>
      <xdr:spPr>
        <a:xfrm>
          <a:off x="541918" y="458097"/>
          <a:ext cx="8449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523987</xdr:colOff>
      <xdr:row>3</xdr:row>
      <xdr:rowOff>24652</xdr:rowOff>
    </xdr:from>
    <xdr:to>
      <xdr:col>4</xdr:col>
      <xdr:colOff>1075765</xdr:colOff>
      <xdr:row>3</xdr:row>
      <xdr:rowOff>24652</xdr:rowOff>
    </xdr:to>
    <xdr:cxnSp macro="">
      <xdr:nvCxnSpPr>
        <xdr:cNvPr id="3" name="Straight Connector 2">
          <a:extLst>
            <a:ext uri="{FF2B5EF4-FFF2-40B4-BE49-F238E27FC236}">
              <a16:creationId xmlns:a16="http://schemas.microsoft.com/office/drawing/2014/main" xmlns="" id="{00000000-0008-0000-0F00-000003000000}"/>
            </a:ext>
          </a:extLst>
        </xdr:cNvPr>
        <xdr:cNvCxnSpPr/>
      </xdr:nvCxnSpPr>
      <xdr:spPr>
        <a:xfrm>
          <a:off x="6189681" y="697005"/>
          <a:ext cx="189648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3326354</xdr:colOff>
      <xdr:row>5</xdr:row>
      <xdr:rowOff>347382</xdr:rowOff>
    </xdr:from>
    <xdr:to>
      <xdr:col>3</xdr:col>
      <xdr:colOff>586883</xdr:colOff>
      <xdr:row>5</xdr:row>
      <xdr:rowOff>347382</xdr:rowOff>
    </xdr:to>
    <xdr:cxnSp macro="">
      <xdr:nvCxnSpPr>
        <xdr:cNvPr id="5" name="Đường nối Thẳng 4">
          <a:extLst>
            <a:ext uri="{FF2B5EF4-FFF2-40B4-BE49-F238E27FC236}">
              <a16:creationId xmlns:a16="http://schemas.microsoft.com/office/drawing/2014/main" xmlns="" id="{00000000-0008-0000-0F00-000005000000}"/>
            </a:ext>
          </a:extLst>
        </xdr:cNvPr>
        <xdr:cNvCxnSpPr/>
      </xdr:nvCxnSpPr>
      <xdr:spPr>
        <a:xfrm>
          <a:off x="3608294" y="1692088"/>
          <a:ext cx="248770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189155</xdr:colOff>
      <xdr:row>2</xdr:row>
      <xdr:rowOff>3586</xdr:rowOff>
    </xdr:from>
    <xdr:to>
      <xdr:col>1</xdr:col>
      <xdr:colOff>878541</xdr:colOff>
      <xdr:row>2</xdr:row>
      <xdr:rowOff>3586</xdr:rowOff>
    </xdr:to>
    <xdr:cxnSp macro="">
      <xdr:nvCxnSpPr>
        <xdr:cNvPr id="2" name="Straight Connector 1">
          <a:extLst>
            <a:ext uri="{FF2B5EF4-FFF2-40B4-BE49-F238E27FC236}">
              <a16:creationId xmlns:a16="http://schemas.microsoft.com/office/drawing/2014/main" xmlns="" id="{00000000-0008-0000-1000-000002000000}"/>
            </a:ext>
          </a:extLst>
        </xdr:cNvPr>
        <xdr:cNvCxnSpPr/>
      </xdr:nvCxnSpPr>
      <xdr:spPr>
        <a:xfrm>
          <a:off x="529814" y="433892"/>
          <a:ext cx="68938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212912</xdr:colOff>
      <xdr:row>4</xdr:row>
      <xdr:rowOff>268942</xdr:rowOff>
    </xdr:from>
    <xdr:to>
      <xdr:col>6</xdr:col>
      <xdr:colOff>64201</xdr:colOff>
      <xdr:row>4</xdr:row>
      <xdr:rowOff>268942</xdr:rowOff>
    </xdr:to>
    <xdr:cxnSp macro="">
      <xdr:nvCxnSpPr>
        <xdr:cNvPr id="3" name="Straight Connector 2">
          <a:extLst>
            <a:ext uri="{FF2B5EF4-FFF2-40B4-BE49-F238E27FC236}">
              <a16:creationId xmlns:a16="http://schemas.microsoft.com/office/drawing/2014/main" xmlns="" id="{00000000-0008-0000-1000-000003000000}"/>
            </a:ext>
          </a:extLst>
        </xdr:cNvPr>
        <xdr:cNvCxnSpPr/>
      </xdr:nvCxnSpPr>
      <xdr:spPr>
        <a:xfrm>
          <a:off x="4146177" y="1434354"/>
          <a:ext cx="182711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94733</xdr:colOff>
      <xdr:row>2</xdr:row>
      <xdr:rowOff>4139</xdr:rowOff>
    </xdr:from>
    <xdr:to>
      <xdr:col>1</xdr:col>
      <xdr:colOff>899160</xdr:colOff>
      <xdr:row>2</xdr:row>
      <xdr:rowOff>4139</xdr:rowOff>
    </xdr:to>
    <xdr:cxnSp macro="">
      <xdr:nvCxnSpPr>
        <xdr:cNvPr id="2" name="Straight Connector 1">
          <a:extLst>
            <a:ext uri="{FF2B5EF4-FFF2-40B4-BE49-F238E27FC236}">
              <a16:creationId xmlns:a16="http://schemas.microsoft.com/office/drawing/2014/main" xmlns="" id="{00000000-0008-0000-1100-000002000000}"/>
            </a:ext>
          </a:extLst>
        </xdr:cNvPr>
        <xdr:cNvCxnSpPr/>
      </xdr:nvCxnSpPr>
      <xdr:spPr>
        <a:xfrm>
          <a:off x="483353" y="537539"/>
          <a:ext cx="80442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767269</xdr:colOff>
      <xdr:row>3</xdr:row>
      <xdr:rowOff>0</xdr:rowOff>
    </xdr:from>
    <xdr:to>
      <xdr:col>4</xdr:col>
      <xdr:colOff>609600</xdr:colOff>
      <xdr:row>3</xdr:row>
      <xdr:rowOff>8279</xdr:rowOff>
    </xdr:to>
    <xdr:cxnSp macro="">
      <xdr:nvCxnSpPr>
        <xdr:cNvPr id="4" name="Straight Connector 3">
          <a:extLst>
            <a:ext uri="{FF2B5EF4-FFF2-40B4-BE49-F238E27FC236}">
              <a16:creationId xmlns:a16="http://schemas.microsoft.com/office/drawing/2014/main" xmlns="" id="{00000000-0008-0000-1100-000004000000}"/>
            </a:ext>
          </a:extLst>
        </xdr:cNvPr>
        <xdr:cNvCxnSpPr/>
      </xdr:nvCxnSpPr>
      <xdr:spPr>
        <a:xfrm flipV="1">
          <a:off x="4828729" y="754380"/>
          <a:ext cx="2135951" cy="82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ING/NAM%20DINH/phong%20QLDT%20Nam%20Dinh%20cung%20cap/Tong%20hop%20theo%2013-3/p.QLDT/GIAO%20THU%20MT%2017P%202008/1/THOP/Danh3/dungquat/goi3/Form%20nop%20thau/PNT-P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EN2\C\DOCUMENT\DAUTHAU\Dungquat\GOI3\DUNGQUAT-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hanhvinh\dutoan\THUYF\ql38\tkkt-ql38-1-g-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ay_2\c\Cuong-497\Abutment.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Worksheet%20in%20Pier-body-P5"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IEN2\C\WINDOWS\TEMP\3533\99Q\99Q3657\99Q3299(REV.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ERVER_TKD\Hong%20Hai\HAI\DANGLAM\C-SCHANH\tinh%20lu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MGT-DRT\MGT-IMPR\MGT-SC@\DA0463\QTN-INSN\WILLICH\INSUL.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DT-THL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ay22\d\DUCLAP\GJND\TINHMOA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ORKING/Tu%20van/BINH%20DUONG/THI%20TRAN%20UYEN%20HUNG%20-%20BINH%20DUONG/@-WORKING/NAM%20DINH/phong%20QLDT%20Nam%20Dinh%20cung%20cap/Tong%20hop%20theo%2013-3/p.QLDT/GIAO%20THU%20MT%2017P%202008/1/THOP/Danh3/dungquat/goi3/Form%20nop%20thau/PNT-P3.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Worksheet%20in%20general"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PHUTRO500.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dtk48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IEN2\C\WINDOWS\TEMP\3533\96Q\96q2588\PANE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Thanhvinh\dutoan\May1\KIEN\QL32\DT-TN.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Worksheet%20in%20PILECAP-P2"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J:\WINDOWS\TEMP\IBASE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hanhvinh\dutoan\MINH\DU%20TOAN\G2\DT-G2-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IEN2\C\CS3408\Standard\RPT.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Thanhvinh\dutoan\unzipped\SOKT-Q3CT\SOKT-Q3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PROJECT\PROP\DA0630\INQ'Y\STEEL\DA0463BQ.XLW"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Nhan\c\TIEN\hoasenbosung.xls"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Q3-01-duye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Vinhvt\ttnghen-phul\Luu%20o%20D%20old\Dutoan\Lao\Sekaman%203\TKKTSekaman3_TK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inhk\d\HuongKhe\CauTanDua\TDua\VINH533\Khai%20toan.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Vinhptt\dutoan\Qnam\QLo%2014B\Cong\cong32-3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T_vinh\dutoan\DUTOAN\Dg%20Ho%20chi%20Minh\Atep-ThanhMy\DRong-Tarut%20BV\BenTat\cauBtat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Thanhvinh\dutoan\DUTOAN\Qnam\CauGiapBa\TKKT-Giapb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TT%20TV%20PTDT/De%20an%20nang%20loai/Ba%20Hang%20-%20Thai%20Nguyen%202013/Bang%20bieu%20dia%20phuong/Ph&#242;ng%20V&#259;n%20h&#243;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Admin/Downloads/PH&#7908;%20L&#7908;C%20V&#194;N%20T&#217;NG%20&#272;&#195;%20S&#7916;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Ke/Sharefull/Bi&#7875;u%20HB%20xin%206-10-2016/C&#225;c%20ch&#7881;%20ti&#234;u/B&#7843;ng%20bi&#7875;u%20H&#242;a%20B&#236;nh%202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EN2\C\WINDOWS\TEMP\3533\99Q\99Q3657\99Q3299(REV.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Administrator/Dropbox/KIEN%20GIANG%2028.6/5.KIEN%20GIANG%2022.8.2016/DIEM%2013.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C&#417;%20quan/CCVUD/H&#7891;%20s&#417;%20D&#7921;%20&#225;n/H&#242;a%20B&#236;nh.%20N&#226;ng%20c&#7845;p%20x&#227;%20l&#234;n%20ph&#432;&#7901;ng/C&#225;c%20ch&#7881;%20ti&#234;u/Bi&#7875;u%20tr&#7889;ng%20HB%20xin%206-10-2016/C&#225;c%20ch&#7881;%20ti&#234;u/B&#7843;ng%20bi&#7875;u%20H&#242;a%20B&#236;nh%2022.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Admin/Documents/Zalo%20Received%20Files/B&#7843;ng%20bi&#7875;u%20H&#242;a%20B&#236;nh%2022.9.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Admin/Documents/Zalo%20Received%20Files/Bi&#7875;u%20HB%20xin%206-10-2016/B&#7843;ng%20bi&#7875;u%20H&#242;a%20B&#236;nh%2022.9%20-%20Cop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hanhvinh\dutoan\May1\KIEN\QL32\DT3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189;%20Floppy%20(A)\My%20Documents\Nguyen\Gia32.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dtTKKT-98-1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y3\c\phong\traly\tru4\BTINHT4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Y11\C\KTCNC\QHANHM2\TRALY\BANTINH\TRU\TRUT2T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T-QUOT-#3"/>
      <sheetName val="COAT&amp;WRAP-QIOT-#3"/>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L$-INTER"/>
      <sheetName val="MTL$-TRUNCK-AG"/>
      <sheetName val="MTL$-PRODTANK-UG"/>
      <sheetName val="MTL$-PRODTANK-AG"/>
      <sheetName val="MTL$-JETTY"/>
      <sheetName val="MTL$-TRUNCK-UG"/>
      <sheetName val="XL4Poppy"/>
      <sheetName val="Sheet1"/>
      <sheetName val="Sheet2"/>
      <sheetName val="Sheet3"/>
      <sheetName val="Sheet4"/>
      <sheetName val="Sheet5"/>
      <sheetName val="Sheet6"/>
      <sheetName val="Sheet7"/>
      <sheetName val="Sheet8"/>
      <sheetName val="Sheet9"/>
      <sheetName val="Sheet10"/>
      <sheetName val="Cong cu dung cu"/>
      <sheetName val="Kiem ke Quy"/>
      <sheetName val="Kiem ke TSCD"/>
      <sheetName val="vat tu"/>
      <sheetName val="Cong trinh do dang 2002"/>
      <sheetName val="NC10"/>
      <sheetName val="VL10"/>
      <sheetName val="CFmay10"/>
      <sheetName val="627(10)"/>
      <sheetName val="Gia VL"/>
      <sheetName val="Bang gia ca may"/>
      <sheetName val="Bang luong CB"/>
      <sheetName val="Bang P.tich CT"/>
      <sheetName val="D.toan chi tiet"/>
      <sheetName val="Bang TH Dtoan"/>
      <sheetName val="XXXXXXXX"/>
      <sheetName val="CN"/>
      <sheetName val="Capphoivua"/>
      <sheetName val="cau"/>
      <sheetName val="cong"/>
      <sheetName val="nhua"/>
      <sheetName val="chitiet"/>
      <sheetName val="DuThauSuaLoi"/>
      <sheetName val="TongHopSuaLoi"/>
      <sheetName val="GT"/>
      <sheetName val="TH"/>
      <sheetName val="tienluong"/>
      <sheetName val="00000000"/>
      <sheetName val="KL DUONG DC L = 90m"/>
      <sheetName val="km338+00-km338+100(2)"/>
      <sheetName val="km337+136-km337-350"/>
      <sheetName val="km346+600-km346+820 (2)"/>
      <sheetName val="km346+330-km346+600 (2)"/>
      <sheetName val="km346+00-km346+240 (2)"/>
      <sheetName val="km345+661-km345+0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45+400-km345+500 (3) (2)"/>
      <sheetName val="km345+400-km345+500 (6')"/>
      <sheetName val="km345+400-km345+500 (4)"/>
      <sheetName val="km345+400-km345+500 (9)"/>
      <sheetName val="km345+400-km345+500 (6)"/>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Duong cong vu hcm (10)"/>
      <sheetName val="Duong cong vu hcm (67)"/>
      <sheetName val="Duong cong vu hcm (11)"/>
      <sheetName val="Duong cong vu hcm (12)"/>
      <sheetName val="Duong cong vu hcm"/>
      <sheetName val="CTY CAU THANH THUY"/>
      <sheetName val="VINACONEX 15 A"/>
      <sheetName val="NNGT-XMHM2"/>
      <sheetName val="NNGT-XMNS CTXDSO 6(6)"/>
      <sheetName val="892"/>
      <sheetName val="NNGT-XMNS (2)"/>
      <sheetName val="NNGT-XMNS (3)"/>
      <sheetName val="NNGT-XMNS (4)"/>
      <sheetName val="NNGT-XMNS (5)"/>
      <sheetName val="NNGT-XMBS (2)"/>
      <sheetName val="NNGT-XMHM"/>
      <sheetName val="da-1x2 ru muout Tong thuy"/>
      <sheetName val="cat nam dan (4)"/>
      <sheetName val="cat nam dan (5)"/>
      <sheetName val="cat nghia dan(3)"/>
      <sheetName val="T1"/>
      <sheetName val="T.hop -T1"/>
      <sheetName val="T.Hop-T2"/>
      <sheetName val="T.Hop-T3"/>
      <sheetName val="SD1"/>
      <sheetName val="SD2"/>
      <sheetName val="SD7"/>
      <sheetName val="SD8"/>
      <sheetName val="SD9"/>
      <sheetName val="SD11"/>
      <sheetName val="SD12"/>
      <sheetName val="TVSD"/>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KLMAY"/>
      <sheetName val="long-xe"/>
      <sheetName val="hoa"/>
      <sheetName val="viet"/>
      <sheetName val="hung"/>
      <sheetName val="tuan"/>
      <sheetName val="dai"/>
      <sheetName val="truong"/>
      <sheetName val="cuong"/>
      <sheetName val="thanh-bx"/>
      <sheetName val="minh-bl"/>
      <sheetName val="kh-hd"/>
      <sheetName val="binh"/>
      <sheetName val="cung"/>
      <sheetName val="chien"/>
      <sheetName val="chien (2)"/>
      <sheetName val="chien (3)"/>
      <sheetName val="xa"/>
      <sheetName val="huy"/>
      <sheetName val="thuan"/>
      <sheetName val="thang"/>
      <sheetName val="dong"/>
      <sheetName val="thai"/>
      <sheetName val="ngoc"/>
      <sheetName val="hien"/>
      <sheetName val="long"/>
      <sheetName val="phuong"/>
      <sheetName val="kieu"/>
      <sheetName val="thucong1"/>
      <sheetName val="Thucong2"/>
      <sheetName val="TH theo tinh"/>
      <sheetName val="TH theo hang muc"/>
      <sheetName val="Quang Tri"/>
      <sheetName val="TTHue"/>
      <sheetName val="Da Nang"/>
      <sheetName val="Quang Nam"/>
      <sheetName val="Quang Ngai"/>
      <sheetName val="TH DH-QN"/>
      <sheetName val="KP HD"/>
      <sheetName val="DB HD"/>
      <sheetName val="Sua (2)"/>
      <sheetName val="Sua"/>
      <sheetName val="DGKSDA"/>
      <sheetName val="TH_BVTC"/>
      <sheetName val="BVTC"/>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KM"/>
      <sheetName val="KHOANMUC"/>
      <sheetName val="QTNC"/>
      <sheetName val="CPQL"/>
      <sheetName val="SANLUONG"/>
      <sheetName val="SSCP-SL"/>
      <sheetName val="CPSX"/>
      <sheetName val="KQKD"/>
      <sheetName val="CDSL (2)"/>
      <sheetName val="tong hop"/>
      <sheetName val="phan tich DG"/>
      <sheetName val="gia vat lieu"/>
      <sheetName val="gia xe may"/>
      <sheetName val="gia nhan cong"/>
      <sheetName val="XL4Test5"/>
      <sheetName val="T9-2004"/>
      <sheetName val="T9-MD1"/>
      <sheetName val="T10-2004"/>
      <sheetName val="T10-MD1"/>
      <sheetName val="T11-2004"/>
      <sheetName val="T11-MD1"/>
      <sheetName val="T12-2004"/>
      <sheetName val="T12-MD1"/>
      <sheetName val="HDGK-02"/>
      <sheetName val="HDGK-03"/>
      <sheetName val="HDGK-06"/>
      <sheetName val="Cover"/>
      <sheetName val="Explain"/>
      <sheetName val="General"/>
      <sheetName val="General (2)"/>
      <sheetName val="Detail price"/>
      <sheetName val="Material"/>
      <sheetName val="Machinery"/>
      <sheetName val="Material (2)"/>
      <sheetName val="Machinery (2)"/>
      <sheetName val="HDGK-D3"/>
      <sheetName val="TLGK-D3"/>
      <sheetName val="TLSon"/>
      <sheetName val="HDGK"/>
      <sheetName val="DTTC"/>
      <sheetName val="Xuong KCT"/>
      <sheetName val="HDGK-Xuong KCT (2)"/>
      <sheetName val="Doi CTlap"/>
      <sheetName val="Doi PCS"/>
      <sheetName val="Xuong DT"/>
      <sheetName val="QTNC-2002"/>
      <sheetName val="QTNC2003"/>
      <sheetName val="QTNC-Tong hop"/>
      <sheetName val="QTVT-Tong hop"/>
      <sheetName val="GTQT-Tong hop"/>
      <sheetName val="QT - Duet"/>
      <sheetName val="Sheet11"/>
      <sheetName val="Sheet12"/>
      <sheetName val="Sheet13"/>
      <sheetName val="Sheet14"/>
      <sheetName val="Sheet15"/>
      <sheetName val="Sheet16"/>
      <sheetName val="PC"/>
      <sheetName val="Ph-Thu"/>
      <sheetName val="Ph-Thu (2)"/>
      <sheetName val="PC (2)"/>
      <sheetName val="Chart2"/>
      <sheetName val="Chart1"/>
      <sheetName val="PC (3)"/>
      <sheetName val="TH du toan "/>
      <sheetName val="Du toan "/>
      <sheetName val="C.Tinh"/>
      <sheetName val="TK_cap"/>
      <sheetName val="20% BHXH"/>
      <sheetName val="TrÝch 2%KPC§"/>
      <sheetName val="TrÝch 3% BHYT"/>
      <sheetName val="SD cac TK"/>
      <sheetName val="TK336"/>
      <sheetName val="chi tiet 131"/>
      <sheetName val="Ke chi"/>
      <sheetName val="KTQT-AFC"/>
      <sheetName val="KTQT-KH"/>
      <sheetName val="CLDG"/>
      <sheetName val="CLKL"/>
      <sheetName val="Bang du toan"/>
      <sheetName val="Tonghop"/>
      <sheetName val="Bu gia"/>
      <sheetName val="PT vat tu"/>
      <sheetName val="PTVT"/>
      <sheetName val=""/>
      <sheetName val="ptvl0-1"/>
      <sheetName val="0-1"/>
      <sheetName val="ptvl4-5"/>
      <sheetName val="4-5"/>
      <sheetName val="ptvl3-4"/>
      <sheetName val="3-4"/>
      <sheetName val="ptvl2-3"/>
      <sheetName val="2-3"/>
      <sheetName val="vlcong"/>
      <sheetName val="ptvl1-2"/>
      <sheetName val="1-2"/>
      <sheetName val="MTL__INTER"/>
      <sheetName val="Bang ke chi tiet "/>
      <sheetName val="DTCT"/>
      <sheetName val="THDT"/>
      <sheetName val="THVT"/>
      <sheetName val="THGT"/>
      <sheetName val="Du toan"/>
      <sheetName val="Phan tich vat tu"/>
      <sheetName val="Tong hop vat tu"/>
      <sheetName val="Tong hop gia"/>
      <sheetName val="Tro giup"/>
      <sheetName val="Nhan cong"/>
      <sheetName val="May thi cong"/>
      <sheetName val="Chi phi chung"/>
      <sheetName val="Config"/>
      <sheetName val="Bang TH Dtman"/>
      <sheetName val="BKXN"/>
      <sheetName val="Tokhai"/>
      <sheetName val="Tokhai (2)"/>
      <sheetName val="BKHT"/>
      <sheetName val="HT"/>
      <sheetName val="giait"/>
      <sheetName val="PLbkhh"/>
      <sheetName val="TKDC11"/>
      <sheetName val="giait (2)"/>
      <sheetName val="TH thue"/>
      <sheetName val="XN Thue"/>
      <sheetName val="BH"/>
      <sheetName val="BH (2)"/>
      <sheetName val="BTH -L"/>
      <sheetName val="SLQ3"/>
      <sheetName val="QTD1"/>
      <sheetName val="THQT"/>
      <sheetName val="THQT (2)"/>
      <sheetName val="ms2"/>
      <sheetName val="TKSDD"/>
      <sheetName val="XNthue"/>
      <sheetName val="TR"/>
      <sheetName val="KTVT"/>
      <sheetName val="ktvt2"/>
      <sheetName val="TB-D2"/>
      <sheetName val="TB-D4"/>
      <sheetName val="TB-D5"/>
      <sheetName val="QT-TSCD"/>
      <sheetName val="MTB"/>
      <sheetName val="XN CUC THUE"/>
      <sheetName val="TT-THUE"/>
      <sheetName val="GXN"/>
      <sheetName val="Gthue"/>
      <sheetName val="T.TRI"/>
      <sheetName val="thkk"/>
      <sheetName val="GTr"/>
      <sheetName val="TK01 (2)"/>
      <sheetName val="M02B"/>
      <sheetName val="TK01"/>
      <sheetName val="bk mua"/>
      <sheetName val="bk ban"/>
      <sheetName val="moi11"/>
      <sheetName val="bk moi 02"/>
      <sheetName val="bk DC"/>
      <sheetName val="bk moi03"/>
      <sheetName val="bcn (2)"/>
      <sheetName val="bcn (3)"/>
      <sheetName val="bcn T3"/>
      <sheetName val="bcnM"/>
      <sheetName val="4b-TC"/>
      <sheetName val="03-TC"/>
      <sheetName val="06-TC"/>
      <sheetName val="01-TC"/>
      <sheetName val="KHVLD"/>
      <sheetName val="11TC"/>
      <sheetName val="01-KHTC"/>
      <sheetName val="06 -TC"/>
      <sheetName val="06 -TC (2)"/>
      <sheetName val="PPLN 05-tc"/>
      <sheetName val="PPLN 05-tc (3)"/>
      <sheetName val="TH ghi so"/>
      <sheetName val="dieu chinh"/>
      <sheetName val="PPLN Q4"/>
      <sheetName val="kk"/>
      <sheetName val="PPLN 05-tc (2)"/>
      <sheetName val="01-KH"/>
      <sheetName val="PPLN Q1-04"/>
      <sheetName val="PPLN Q1-04 (2)"/>
      <sheetName val="ptgt"/>
      <sheetName val="ptgt (2)"/>
      <sheetName val="th thue dt"/>
      <sheetName val="QT SDV"/>
      <sheetName val="QTTHUE TNDN"/>
      <sheetName val="qt thue gtgt"/>
      <sheetName val="th thue gtgt"/>
      <sheetName val="TK-TDT-CP-TN"/>
      <sheetName val="pl thue"/>
      <sheetName val="QTCBH-YT"/>
      <sheetName val="BCTHXDCB"/>
      <sheetName val="DTXDCB"/>
      <sheetName val="qt chi snyt"/>
      <sheetName val="BCKPCD"/>
      <sheetName val="BCthunop BHXH"/>
      <sheetName val="BCthunop BHYT"/>
      <sheetName val="BCTH-BHXH-YT"/>
      <sheetName val="BTH TTT"/>
      <sheetName val="khai thue tndn"/>
      <sheetName val="khai thue tndn (2)"/>
      <sheetName val="sdt1"/>
      <sheetName val="dc sdu thue"/>
      <sheetName val="cac CT (2)"/>
      <sheetName val="nv"/>
      <sheetName val="m.cdkt-ts"/>
      <sheetName val="m.nv"/>
      <sheetName val="m.cac CT"/>
      <sheetName val="BC KHDT"/>
      <sheetName val="III - NV"/>
      <sheetName val="BC-SDNVKH"/>
      <sheetName val="bc nam"/>
      <sheetName val="KH TSCD"/>
      <sheetName val="KE LV"/>
      <sheetName val="KH6TH"/>
      <sheetName val="KH KHCB-QI"/>
      <sheetName val="M.QII"/>
      <sheetName val="TH2XE"/>
      <sheetName val="bcKH-SC Q3"/>
      <sheetName val="bcKH-SC Q4"/>
      <sheetName val="bcKH-SC (3)"/>
      <sheetName val="bcKK TS"/>
      <sheetName val="bcKK 2003"/>
      <sheetName val="bcKK 2004 (2)"/>
      <sheetName val="bcKK T9"/>
      <sheetName val="TKHtruoc"/>
      <sheetName val="bc SCL"/>
      <sheetName val="KHCB2003"/>
      <sheetName val="m.BC kh KhH (2)"/>
      <sheetName val="KH KHCB"/>
      <sheetName val="mKH KHCB"/>
      <sheetName val="01qtdn"/>
      <sheetName val="03"/>
      <sheetName val="04"/>
      <sheetName val="05"/>
      <sheetName val="08"/>
      <sheetName val="scl-1"/>
      <sheetName val="scl-2"/>
      <sheetName val="bc mua ts"/>
      <sheetName val="(2)"/>
      <sheetName val="bbkk"/>
      <sheetName val="131"/>
      <sheetName val="331"/>
      <sheetName val="131-2 (2)"/>
      <sheetName val="ke muaTB"/>
      <sheetName val="THCP-HD4"/>
      <sheetName val="bcqt"/>
      <sheetName val="10000000"/>
      <sheetName val="TongHopSuaLoé"/>
      <sheetName val="DT"/>
      <sheetName val="CP"/>
      <sheetName val="BCT6"/>
      <sheetName val="bk1"/>
      <sheetName val="nk1"/>
      <sheetName val="TK133"/>
      <sheetName val="TK 136"/>
      <sheetName val="TK 138"/>
      <sheetName val="TK141"/>
      <sheetName val="TK142"/>
      <sheetName val="BK3"/>
      <sheetName val="BPBNVL"/>
      <sheetName val="TK 155"/>
      <sheetName val="TK211"/>
      <sheetName val="TK214"/>
      <sheetName val="BPBKH"/>
      <sheetName val="TK 331"/>
      <sheetName val="BPBTL"/>
      <sheetName val="TK335"/>
      <sheetName val="TK 336"/>
      <sheetName val="TK 338"/>
      <sheetName val="BK4"/>
      <sheetName val="BK5"/>
      <sheetName val="NK7 P1"/>
      <sheetName val="NK7 P2"/>
      <sheetName val="NK7 P3"/>
      <sheetName val="NKCT 8"/>
      <sheetName val="BCDPS"/>
      <sheetName val="Phieu cao do K95"/>
      <sheetName val="Lop 1 K98"/>
      <sheetName val="MTO REV.2(ARMOR)"/>
      <sheetName val="km345+400-km345+500 (6'-"/>
      <sheetName val="tuၡn"/>
      <sheetName val="T9"/>
      <sheetName val="T6"/>
      <sheetName val="T3"/>
      <sheetName val="T10"/>
      <sheetName val="T2"/>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mau c47"/>
      <sheetName val="Thang 1"/>
      <sheetName val="Thang 10"/>
      <sheetName val="km342+500-km342+690 (2)"/>
      <sheetName val="SD0"/>
      <sheetName val="km337+136-ki337-350"/>
      <sheetName val="aung"/>
      <sheetName val="km345+661-kms45+000 (2)"/>
      <sheetName val="km338+1w6-km338+230"/>
      <sheetName val="km338+439-km388+571.x9"/>
      <sheetName val="km337+u33.60-km338 (2)"/>
      <sheetName val="km345+400-km345+5 0 (3) (2)"/>
      <sheetName val="Mÿÿ$-PRODÿÿÿÿ-UG"/>
      <sheetName val="MTL$-PÿÿDTANK-AG"/>
      <sheetName val="Duong con' vu hcm (6)"/>
      <sheetName val="Thong so chinh"/>
      <sheetName val="44"/>
      <sheetName val="43"/>
      <sheetName val="42"/>
      <sheetName val="41"/>
      <sheetName val="40"/>
      <sheetName val="39"/>
      <sheetName val="38"/>
      <sheetName val="37"/>
      <sheetName val="36"/>
      <sheetName val="35"/>
      <sheetName val="34"/>
      <sheetName val="33"/>
      <sheetName val="32"/>
      <sheetName val="31"/>
      <sheetName val="30"/>
      <sheetName val="29"/>
      <sheetName val="2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ucap"/>
      <sheetName val="nen"/>
      <sheetName val="mat"/>
      <sheetName val="atgt"/>
      <sheetName val="cong"/>
      <sheetName val="vua"/>
      <sheetName val="gvl"/>
      <sheetName val="dtoan"/>
      <sheetName val="dtxl-duong"/>
      <sheetName val="gtxl-duong(11m)"/>
      <sheetName val="gtxl-cau"/>
      <sheetName val="cpkhac-Bm=11m"/>
      <sheetName val="thkphi-Bm=11m"/>
      <sheetName val="gpmb"/>
      <sheetName val="Sheet1"/>
      <sheetName val="dap"/>
      <sheetName val="XL4Poppy"/>
      <sheetName val="Congty"/>
      <sheetName val="VPPN"/>
      <sheetName val="XN74"/>
      <sheetName val="XN54"/>
      <sheetName val="XN33"/>
      <sheetName val="NK96"/>
      <sheetName val="XL4Test5"/>
      <sheetName val="tong hop"/>
      <sheetName val="phan tich DG"/>
      <sheetName val="gia vat lieu"/>
      <sheetName val="gia xe may"/>
      <sheetName val="gia nhan cong"/>
      <sheetName val="gtxl-duone(11m)"/>
      <sheetName val="solieu"/>
      <sheetName val="VL"/>
      <sheetName val="PLV"/>
      <sheetName val="Dongia"/>
      <sheetName val="DTCTtaluy"/>
      <sheetName val="KLDGTT&lt;120%"/>
      <sheetName val="PL2"/>
      <sheetName val="DTnen"/>
      <sheetName val="PL"/>
      <sheetName val="TH"/>
      <sheetName val="THKL nghiemthu"/>
      <sheetName val="DTCTtaluy (2)"/>
      <sheetName val="KLDGTT&lt;120% (2)"/>
      <sheetName val="TH (2)"/>
      <sheetName val="xxxxxxxx"/>
      <sheetName val="XXXXXXX0"/>
      <sheetName val="00000000"/>
      <sheetName val="10000000"/>
      <sheetName val="XXXXXXX1"/>
      <sheetName val="20000000"/>
      <sheetName val="30000000"/>
      <sheetName val="C.noTX01"/>
      <sheetName val="Sheet2"/>
      <sheetName val="Chart1"/>
      <sheetName val="T.HopCNo"/>
      <sheetName val="THCNoATrung"/>
      <sheetName val="Sheet6"/>
      <sheetName val="BaocaoC.No2"/>
      <sheetName val="BaocaoC.noHopC.ty"/>
      <sheetName val="THAtraQuy"/>
      <sheetName val="No Ca.N"/>
      <sheetName val="C.tiêt C.ty"/>
      <sheetName val="CN.TCT03"/>
      <sheetName val="CN kho đoi"/>
      <sheetName val="T.Hop CN"/>
      <sheetName val="CTHTchưa TTnộibộ"/>
      <sheetName val="CN2004 Nộp TCT"/>
      <sheetName val="CN TCT04"/>
      <sheetName val="'pmb"/>
      <sheetName val="DTCT"/>
      <sheetName val="B2.3"/>
      <sheetName val="CL XD"/>
      <sheetName val="THop"/>
      <sheetName val="CT"/>
      <sheetName val="TienLuong"/>
      <sheetName val="ChiTiet"/>
      <sheetName val="Don-Gia"/>
      <sheetName val="Nhan-cong"/>
      <sheetName val="May"/>
      <sheetName val="VatLieu"/>
      <sheetName val="Thanh-Toan"/>
      <sheetName val="KLCong"/>
      <sheetName val="Sheet12"/>
      <sheetName val="Sheet13"/>
      <sheetName val="Sheet14"/>
      <sheetName val="Sheet15"/>
      <sheetName val="Sheet16"/>
      <sheetName val="C47-456"/>
      <sheetName val="C46"/>
      <sheetName val="C47-PII"/>
      <sheetName val="Tminh-DT"/>
      <sheetName val="CONG-TDT"/>
      <sheetName val="Cphi-KHAC"/>
      <sheetName val="Du toan (2)"/>
      <sheetName val="Du toan"/>
      <sheetName val="Phan tich vat tu"/>
      <sheetName val="Tong hop vat tu"/>
      <sheetName val="Gia tri vat tu"/>
      <sheetName val="Chenh lech vat tu"/>
      <sheetName val="CLVT_TINH"/>
      <sheetName val="cuoc"/>
      <sheetName val="Du thau"/>
      <sheetName val="Don gia chi tiet"/>
      <sheetName val="THKP_CAU"/>
      <sheetName val="Tu van Thiet ke"/>
      <sheetName val="Tien do thi cong"/>
      <sheetName val="Bia du toan"/>
      <sheetName val="Tro giup"/>
      <sheetName val="CP-TV-CAU"/>
      <sheetName val="Config"/>
      <sheetName val=""/>
      <sheetName val="TH-DTXL-luu"/>
      <sheetName val="dieu-phoi-dat-G1"/>
      <sheetName val="TH-DTXL-G1"/>
      <sheetName val="CPXD-TT-04-G1"/>
      <sheetName val="DTCT-G1"/>
      <sheetName val="PTDG-mat"/>
      <sheetName val="PTDG-nen"/>
      <sheetName val="PTDG-ATGT"/>
      <sheetName val="PTDG-cong"/>
      <sheetName val="DGNCII"/>
      <sheetName val="DGNCIII"/>
      <sheetName val="gvt"/>
      <sheetName val="He-so"/>
      <sheetName val="gia-ca-may"/>
      <sheetName val="40000000"/>
      <sheetName val="50000000"/>
      <sheetName val="60000000"/>
      <sheetName val="70000000"/>
      <sheetName val="80000000"/>
      <sheetName val="90000000"/>
      <sheetName val="Sheet3"/>
      <sheetName val="pt0-1"/>
      <sheetName val="kp0-1"/>
      <sheetName val="0-1"/>
      <sheetName val="pt2-3"/>
      <sheetName val="thkp2-3"/>
      <sheetName val="clvl"/>
      <sheetName val="2-3"/>
      <sheetName val="cl1-2"/>
      <sheetName val="thkp1-2"/>
      <sheetName val="clvl1-2"/>
      <sheetName val="1-2"/>
      <sheetName val="CN kho doi"/>
      <sheetName val="CTHTchua TTn?ib?"/>
      <sheetName val="CN2004 N?p TCT"/>
      <sheetName val="Thuc thanh"/>
      <sheetName val="C.t)êt C.ty"/>
      <sheetName val="["/>
      <sheetName val="tra-vat-lieu"/>
      <sheetName val="T.HDÔ CN"/>
      <sheetName val="MTO REV.0"/>
      <sheetName val="tkkt-ql38-1-g-2"/>
      <sheetName val="DCNCII"/>
      <sheetName val="_x0001_Y_x0000__x0004__x0000__x0000__x0000__x0001_Y_x0000__x0004__x0000__x0000__x0000__x0001_Y_x0000__x0004__x0000__x0000__x0000__x0001_Y_x0000__x0004__x0000__x0000__x0000_"/>
      <sheetName val="_x0001_Y_x0000__x0004__x0000__x0000__x0000__x0001_Y_x0000__x0004__x0000__x0000__x0000__x0001_Y_x0000__x0004__x0000__x0000__x0000_ _x0001_Y_x0000__x0004__x0000__x0000__x0000_"/>
      <sheetName val="_x0001_Y_x0000__x0004__x0000__x0000__x0000_ª_x0001_Y_x0000__x0004__x0000__x0000__x0000_«_x0001_Y_x0000__x0004__x0000__x0000__x0000_¬_x0001_Y_x0000__x0004__x0000__x0000__x0000_"/>
      <sheetName val="_x0001_Y_x0000__x0004__x0000__x0000__x0000_¶_x0001_Y_x0000__x0004__x0000__x0000__x0000_·_x0001_Y_x0000__x0004__x0000__x0000__x0000_¸_x0001_Y_x0000__x0004__x0000__x0000__x0000_"/>
      <sheetName val="_x0001_Y_x0000__x0004__x0000__x0000__x0000_Â_x0001_Y_x0000__x0004__x0000__x0000__x0000_Ã_x0001_Y_x0000__x0004__x0000__x0000__x0000_Ä_x0001_Y_x0000__x0004__x0000__x0000__x0000_"/>
      <sheetName val="TH_DTXL_luu"/>
      <sheetName val="PEDESB"/>
      <sheetName val="[tkkt-ql38-1-g-2.xls_gtxl-cau"/>
      <sheetName val="TN"/>
      <sheetName val="ND"/>
      <sheetName val="chitimc"/>
      <sheetName val="btra"/>
      <sheetName val="dtxl-du_x0000_n_x0000_"/>
      <sheetName val="_x0000__x0004__x0000__x0000__x0000__x0001_Y_x0000__x0004__x0000__x0000__x0000__x0001_Y_x0000__x0004__x0000__x0000__x0000__x0001_Y_x0000__x0004__x0000__x0000__x0000__x0001_"/>
      <sheetName val="_x0000__x0004__x0000__x0000__x0000_¥_x0001_Y_x0000__x0004__x0000__x0000__x0000_¦_x0001_Y_x0000__x0004__x0000__x0000__x0000_§_x0001_Y_x0000__x0004__x0000__x0000__x0000_¨_x0001_"/>
      <sheetName val="_x0000__x0004__x0000__x0000__x0000_±_x0001_Y_x0000__x0004__x0000__x0000__x0000_²_x0001_Y_x0000__x0004__x0000__x0000__x0000_³_x0001_Y_x0000__x0004__x0000__x0000__x0000_´_x0001_"/>
      <sheetName val="_x0000__x0004__x0000__x0000__x0000_½_x0001_Y_x0000__x0004__x0000__x0000__x0000_¾_x0001_Y_x0000__x0004__x0000__x0000__x0000_¿_x0001_Y_x0000__x0004__x0000__x0000__x0000_À_x0001_"/>
      <sheetName val="_x0000__x0004__x0000__x0000__x0000_É_x0001_Y_x0000__x0004__x0000__x0000__x0000_Ê_x0001_Y_x0000__x0004__x0000__x0000__x0000_Ë_x0001_Y_x0000__x0004__x0000__x0000__x0000_Ì_x0001_"/>
      <sheetName val="Tra_bang"/>
      <sheetName val="gtxl-duoîe(11m)"/>
      <sheetName val="_x0001_Y?_x0004_???_x0001_Y?_x0004_???_x0001_Y?_x0004_???_x0001_Y?_x0004_???"/>
      <sheetName val="_x0001_Y?_x0004_???_x0001_Y?_x0004_???_x0001_Y?_x0004_??? _x0001_Y?_x0004_???"/>
      <sheetName val="_x0001_Y?_x0004_???ª_x0001_Y?_x0004_???«_x0001_Y?_x0004_???¬_x0001_Y?_x0004_???"/>
      <sheetName val="_x0001_Y?_x0004_???¶_x0001_Y?_x0004_???·_x0001_Y?_x0004_???¸_x0001_Y?_x0004_???"/>
      <sheetName val="_x0001_Y?_x0004_???Â_x0001_Y?_x0004_???Ã_x0001_Y?_x0004_???Ä_x0001_Y?_x0004_???"/>
      <sheetName val="?_x0004_???_x0001_Y?_x0004_???_x0001_Y?_x0004_???_x0001_Y?_x0004_???_x0001_"/>
      <sheetName val="?_x0004_???¥_x0001_Y?_x0004_???¦_x0001_Y?_x0004_???§_x0001_Y?_x0004_???¨_x0001_"/>
      <sheetName val="?_x0004_???±_x0001_Y?_x0004_???²_x0001_Y?_x0004_???³_x0001_Y?_x0004_???´_x0001_"/>
      <sheetName val="?_x0004_???½_x0001_Y?_x0004_???¾_x0001_Y?_x0004_???¿_x0001_Y?_x0004_???À_x0001_"/>
      <sheetName val="?_x0004_???É_x0001_Y?_x0004_???Ê_x0001_Y?_x0004_???Ë_x0001_Y?_x0004_???Ì_x0001_"/>
      <sheetName val="_x0001_Y"/>
      <sheetName val="gtxl-euone(11m)"/>
      <sheetName val="BANGTRA"/>
      <sheetName val="t02"/>
      <sheetName val="BaoVe"/>
      <sheetName val="Tr Cay"/>
      <sheetName val="T071"/>
      <sheetName val="TRONG CAY T8 (2)"/>
      <sheetName val="T1-05"/>
      <sheetName val="T2-05"/>
      <sheetName val="T3-05"/>
      <sheetName val="T4-05"/>
      <sheetName val="T5-05"/>
      <sheetName val="T6-05"/>
      <sheetName val="T7-05"/>
      <sheetName val="T8-05"/>
      <sheetName val="T9-05"/>
      <sheetName val="T10-05"/>
      <sheetName val="T11-05"/>
      <sheetName val="T12-05"/>
      <sheetName val="_x0001_Y_x0000__x0004__x0000__x0000__x0000_’_x0001_Y_x0000__x0004__x0000__x0000__x0000_“_x0001_Y_x0000__x0004__x0000__x0000__x0000_”_x0001_Y_x0000__x0004__x0000__x0000__x0000_"/>
      <sheetName val="_x0001_Y_x0000__x0004__x0000__x0000__x0000_ž_x0001_Y_x0000__x0004__x0000__x0000__x0000_Ÿ_x0001_Y_x0000__x0004__x0000__x0000__x0000_ _x0001_Y_x0000__x0004__x0000__x0000__x0000_"/>
      <sheetName val="BaocaoC.noHopC."/>
      <sheetName val="dtxl-du"/>
      <sheetName val="dtxl-du?n?"/>
      <sheetName val="CTHTc(u_x0000_ _x0000_T*?ib?"/>
      <sheetName val="CN Tl￸04"/>
      <sheetName val="V@PN"/>
      <sheetName val="KLDG_x0014_T&lt;120% (2)"/>
      <sheetName val="_x0018_XXXXXX0"/>
      <sheetName val="N/ Ca.N"/>
      <sheetName val="CTHTchưa TTn᳙ibộ"/>
      <sheetName val="CN kho ðoi"/>
      <sheetName val="CTHTchýa TTn?ib?"/>
      <sheetName val="MTL$-INTER"/>
      <sheetName val="_x0001_Y_x0000__x0004__x0000__x0000__x0000_?_x0001_Y_x0000__x0004__x0000__x0000__x0000__x0001_Y_x0000__x0004__x0000__x0000__x0000_ _x0001_Y_x0000__x0004__x0000__x0000__x0000_"/>
      <sheetName val="_x0001_Y?_x0004_???’_x0001_Y?_x0004_???“_x0001_Y?_x0004_???”_x0001_Y?_x0004_???"/>
      <sheetName val="_x0001_Y?_x0004_???ž_x0001_Y?_x0004_???Ÿ_x0001_Y?_x0004_??? _x0001_Y?_x0004_???"/>
      <sheetName val="VL????????"/>
      <sheetName val="DG "/>
      <sheetName val="1-2_x0000__x0000__x0000__x0000__x0000__x0000__x0000__x0000__x0000__x0000__x0000_냼η_x0000__x0004__x0000__x0000__x0000__x0000__x0000__x0000_钌έ_x0000__x0000__x0000__x0000__x0000_"/>
      <sheetName val="_x0001_Y_x0000__x0004__x0000__x0001_Y_x0000__x0004__x0000__x0001_Y_x0000__x0004__x0000__x0001_Y_x0000__x0004__x0000__x0001_Y_x0000__x0004__x0000__x0001_"/>
      <sheetName val="_x0001_Y_x0000__x0004__x0000__x0001_Y_x0000__x0004__x0000__x0001_Y_x0000__x0004__x0000_ _x0001_Y_x0000__x0004__x0000_¡_x0001_Y_x0000__x0004__x0000_¢_x0001_"/>
      <sheetName val="_x0001_Y_x0000__x0004__x0000_ª_x0001_Y_x0000__x0004__x0000_«_x0001_Y_x0000__x0004__x0000_¬_x0001_Y_x0000__x0004__x0000_­_x0001_Y_x0000__x0004__x0000_®_x0001_"/>
      <sheetName val="_x0001_Y_x0000__x0004__x0000_¶_x0001_Y_x0000__x0004__x0000_·_x0001_Y_x0000__x0004__x0000_¸_x0001_Y_x0000__x0004__x0000_¹_x0001_Y_x0000__x0004__x0000_º_x0001_"/>
      <sheetName val="_x0001_Y_x0000__x0004__x0000_Â_x0001_Y_x0000__x0004__x0000_Ã_x0001_Y_x0000__x0004__x0000_Ä_x0001_Y_x0000__x0004__x0000_Å_x0001_Y_x0000__x0004__x0000_Æ_x0001_"/>
      <sheetName val="DTCTtÑuy"/>
      <sheetName val="_pmb"/>
      <sheetName val="_x0001_Y?_x0004_?_x0001_Y?_x0004_?_x0001_Y?_x0004_?_x0001_Y?_x0004_?_x0001_Y?_x0004_?_x0001_"/>
      <sheetName val="_x0001_Y?_x0004_?_x0001_Y?_x0004_?_x0001_Y?_x0004_? _x0001_Y?_x0004_?¡_x0001_Y?_x0004_?¢_x0001_"/>
      <sheetName val="_x0001_Y?_x0004_?ª_x0001_Y?_x0004_?«_x0001_Y?_x0004_?¬_x0001_Y?_x0004_?­_x0001_Y?_x0004_?®_x0001_"/>
      <sheetName val="_x0001_Y?_x0004_?¶_x0001_Y?_x0004_?·_x0001_Y?_x0004_?¸_x0001_Y?_x0004_?¹_x0001_Y?_x0004_?º_x0001_"/>
      <sheetName val="_x0001_Y?_x0004_?Â_x0001_Y?_x0004_?Ã_x0001_Y?_x0004_?Ä_x0001_Y?_x0004_?Å_x0001_Y?_x0004_?Æ_x0001_"/>
      <sheetName val="TSO_CHUNG"/>
      <sheetName val="ATM"/>
      <sheetName val="BCA"/>
      <sheetName val="Anca"/>
      <sheetName val="TT Luong"/>
      <sheetName val="TTATM"/>
      <sheetName val="Duyet"/>
      <sheetName val="giႀ￸nhan cong"/>
      <sheetName val="_"/>
      <sheetName val="CTHTchua TTn_ib_"/>
      <sheetName val="CN2004 N_p TCT"/>
      <sheetName val="CTHTchýa TTn_ib_"/>
      <sheetName val="CTHTc(u"/>
      <sheetName val="THKL_nghiemthu"/>
      <sheetName val="DTCTtaluy_(2)"/>
      <sheetName val="KLDGTT&lt;120%_(2)"/>
      <sheetName val="TH_(2)"/>
      <sheetName val="tong_hop"/>
      <sheetName val="phan_tich_DG"/>
      <sheetName val="gia_vat_lieu"/>
      <sheetName val="gia_xe_may"/>
      <sheetName val="gia_nhan_cong"/>
      <sheetName val="C_noTX01"/>
      <sheetName val="T_HopCNo"/>
      <sheetName val="BaocaoC_No2"/>
      <sheetName val="BaocaoC_noHopC_ty"/>
      <sheetName val="No_Ca_N"/>
      <sheetName val="C_tiêt_C_ty"/>
      <sheetName val="CN_TCT03"/>
      <sheetName val="CN_kho_đoi"/>
      <sheetName val="T_Hop_CN"/>
      <sheetName val="CTHTchưa_TTnộibộ"/>
      <sheetName val="CN2004_Nộp_TCT"/>
      <sheetName val="CN_TCT04"/>
      <sheetName val="B2_3"/>
      <sheetName val="CL_XD"/>
      <sheetName val="Du_toan_(2)"/>
      <sheetName val="Du_toan"/>
      <sheetName val="Phan_tich_vat_tu"/>
      <sheetName val="Tong_hop_vat_tu"/>
      <sheetName val="Gia_tri_vat_tu"/>
      <sheetName val="Chenh_lech_vat_tu"/>
      <sheetName val="Du_thau"/>
      <sheetName val="Don_gia_chi_tiet"/>
      <sheetName val="Tu_van_Thiet_ke"/>
      <sheetName val="Tien_do_thi_cong"/>
      <sheetName val="Bia_du_toan"/>
      <sheetName val="Tro_giup"/>
      <sheetName val="C_t)êt_C_ty"/>
      <sheetName val="Thuc_thanh"/>
      <sheetName val="YYYYYYYYYYY"/>
      <sheetName val="YYY Y¡Y¢Y£Y¤Y¥Y¦Y§Y¨"/>
      <sheetName val="YªY«Y¬Y­Y®Y¯Y°Y±Y²Y³Y´"/>
      <sheetName val="Y¶Y·Y¸Y¹YºY»Y¼Y½Y¾Y¿YÀ"/>
      <sheetName val="YÂYÃYÄYÅYÆYÇYÈYÉYÊYËYÌ"/>
      <sheetName val="Truot_nen"/>
      <sheetName val="VapLieu"/>
      <sheetName val="Tong KLBS"/>
      <sheetName val="7_x0010_000000"/>
      <sheetName val="CN Tl?04"/>
      <sheetName val="thdt"/>
      <sheetName val="ptvl0-1"/>
      <sheetName val="ptvl4-5"/>
      <sheetName val="4-5"/>
      <sheetName val="ptvl3-4"/>
      <sheetName val="3-4"/>
      <sheetName val="ptvl2-3"/>
      <sheetName val="vlcong"/>
      <sheetName val="ptvl1-2"/>
      <sheetName val="CTHTc(u? ?T*?ib?"/>
      <sheetName val="_x0001_Y?_x0004_????_x0001_Y?_x0004_???_x0001_Y?_x0004_??? _x0001_Y?_x0004_???"/>
      <sheetName val="ctTBA"/>
      <sheetName val="_x0001_Y_x0000__x0004__x0000_’_x0001_Y_x0000__x0004__x0000_“_x0001_Y_x0000__x0004__x0000_”_x0001_Y_x0000__x0004__x0000_•_x0001_Y_x0000__x0004__x0000_–_x0001_"/>
      <sheetName val="_x0001_Y_x0000__x0004__x0000_ž_x0001_Y_x0000__x0004__x0000_Ÿ_x0001_Y_x0000__x0004__x0000_ _x0001_Y_x0000__x0004__x0000_¡_x0001_Y_x0000__x0004__x0000_¢_x0001_"/>
      <sheetName val="_x0001_Y_x0000__x0004__x0000_¶_x0001_Y_x0004__x0000_·_x0001_Y_x0000__x0004__x0000_¸_x0001_Y_x0000__x0004__x0000_¹_x0001_Y_x0000__x0004__x0000_º_x0001_Y"/>
      <sheetName val="N_ Ca.N"/>
      <sheetName val="1-2???????????냼η?_x0004_??????钌έ?????"/>
      <sheetName val="_x0000__x0004__x0000__x0000__x0000_™_x0001_Y_x0000__x0004__x0000__x0000__x0000_š_x0001_Y_x0000__x0004__x0000__x0000__x0000_›_x0001_Y_x0000__x0004__x0000__x0000__x0000_œ_x0001_"/>
      <sheetName val="_x0001_Y__x0004_____x0001_Y__x0004_____x0001_Y__x0004_____x0001_Y__x0004____"/>
      <sheetName val="_x0001_Y__x0004_____x0001_Y__x0004_____x0001_Y__x0004____ _x0001_Y__x0004____"/>
      <sheetName val="_x0001_Y__x0004____ª_x0001_Y__x0004____«_x0001_Y__x0004____¬_x0001_Y__x0004____"/>
      <sheetName val="_x0001_Y__x0004____¶_x0001_Y__x0004____·_x0001_Y__x0004____¸_x0001_Y__x0004____"/>
      <sheetName val="_x0001_Y__x0004____Â_x0001_Y__x0004____Ã_x0001_Y__x0004____Ä_x0001_Y__x0004____"/>
      <sheetName val="MTO REV.2(ARMOR)"/>
      <sheetName val="_tkkt-ql38-1-g-2.xls_gtxl-cau"/>
      <sheetName val="__x0004_____x0001_Y__x0004_____x0001_Y__x0004_____x0001_Y__x0004_____x0001_"/>
      <sheetName val="__x0004____¥_x0001_Y__x0004____¦_x0001_Y__x0004____§_x0001_Y__x0004____¨_x0001_"/>
      <sheetName val="__x0004____±_x0001_Y__x0004____²_x0001_Y__x0004____³_x0001_Y__x0004____´_x0001_"/>
      <sheetName val="__x0004____½_x0001_Y__x0004____¾_x0001_Y__x0004____¿_x0001_Y__x0004____À_x0001_"/>
      <sheetName val="__x0004____É_x0001_Y__x0004____Ê_x0001_Y__x0004____Ë_x0001_Y__x0004____Ì_x0001_"/>
      <sheetName val="dtxl-du_n_"/>
      <sheetName val="_x0001_Y__x0004____’_x0001_Y__x0004____“_x0001_Y__x0004____”_x0001_Y__x0004____"/>
      <sheetName val="_x0001_Y__x0004____ž_x0001_Y__x0004____Ÿ_x0001_Y__x0004____ _x0001_Y__x0004____"/>
      <sheetName val="VL________"/>
      <sheetName val="_x0001_Y__x0004___x0001_Y__x0004___x0001_Y__x0004___x0001_Y__x0004___x0001_Y__x0004___x0001_"/>
      <sheetName val="_x0001_Y__x0004___x0001_Y__x0004___x0001_Y__x0004__ _x0001_Y__x0004__¡_x0001_Y__x0004__¢_x0001_"/>
      <sheetName val="_x0001_Y__x0004__ª_x0001_Y__x0004__«_x0001_Y__x0004__¬_x0001_Y__x0004__­_x0001_Y__x0004__®_x0001_"/>
      <sheetName val="_x0001_Y__x0004__¶_x0001_Y__x0004__·_x0001_Y__x0004__¸_x0001_Y__x0004__¹_x0001_Y__x0004__º_x0001_"/>
      <sheetName val="_x0001_Y__x0004__Â_x0001_Y__x0004__Ã_x0001_Y__x0004__Ä_x0001_Y__x0004__Å_x0001_Y__x0004__Æ_x0001_"/>
      <sheetName val="CN Tl_04"/>
      <sheetName val="CTHTc(u_ _T__ib_"/>
      <sheetName val="_x0001_Y__x0004______x0001_Y__x0004_____x0001_Y__x0004____ _x0001_Y__x0004____"/>
      <sheetName val="1-2___________냼η__x0004_______钌έ_____"/>
      <sheetName val="BaocanC.No2"/>
      <sheetName val="Box-Girder"/>
      <sheetName val="TH_x000d_DTXL-luu"/>
      <sheetName val="CPXD-TT-04-G_x0011_"/>
      <sheetName val="DTCT_x000d_G1"/>
      <sheetName val="T_HDÔ_CN"/>
      <sheetName val="_x0000__x0004__x0000__x0000__x0000_½_x0001_Y_x0000__x0004__x0000__x0000__x0000_¾_x0001_Y_x0000__x0004__x0000__x0000_¿_x0001_Y_x0000__x0004__x0000__x0000__x0000_À_x0001_"/>
      <sheetName val="gi??nhan cong"/>
      <sheetName val="nhan cong"/>
      <sheetName val="_x0001_Y?_x0004_?Â_x0001_Y?_x0004_?Ã_x0001_Y?_x0004_?Ä_x0001_Y?_x0004_?Å_x0001_Y?_x0004_Æ_x0001_"/>
      <sheetName val="_x0001_Y__x0004__Â_x0001_Y__x0004__Ã_x0001_Y__x0004__Ä_x0001_Y__x0004__Å_x0001_Y__x0004_Æ_x0001_"/>
      <sheetName val="뉃_x0000_Tchưa TTnộibộ"/>
      <sheetName val="_x0001_Y?_x0004_?¶_x0001_Y_x0004_?·_x0001_Y?_x0004_?¸_x0001_Y?_x0004_?¹_x0001_Y?_x0004_?º_x0001_Y"/>
      <sheetName val="_x0001_Y?_x0004_?ª_x0001_Y?_x0004_?«_x0001_Y?_x0004_?¬_x0001_Y?_x0004_?­_x0001_Y_x0004_?®_x0001_"/>
      <sheetName val="_x0001_Y?_x0004_?’_x0001_Y?_x0004_?“_x0001_Y?_x0004_?”_x0001_Y?_x0004_?•_x0001_Y?_x0004_?–_x0001_"/>
      <sheetName val="_x0001_Y?_x0004_?ž_x0001_Y?_x0004_?Ÿ_x0001_Y?_x0004_? _x0001_Y?_x0004_?¡_x0001_Y?_x0004_?¢_x0001_"/>
      <sheetName val="?_x0004_???™_x0001_Y?_x0004_???š_x0001_Y?_x0004_???›_x0001_Y?_x0004_???œ_x0001_"/>
      <sheetName val="_x0000__x0004__x0000__x0000__x0000__x0001_Y_x0000__x0004__x0000__x0000__x0000_?_x0001_Y_x0000__x0004__x0000__x0000__x0000__x0001_Y_x0000__x0004__x0000__x0000__x0000__x0001_"/>
      <sheetName val="_x0001_Y__x0004__¶_x0001_Y_x0004__·_x0001_Y__x0004__¸_x0001_Y__x0004__¹_x0001_Y__x0004__º_x0001_Y"/>
      <sheetName val="_x0001_Y__x0004__ª_x0001_Y__x0004__«_x0001_Y__x0004__¬_x0001_Y__x0004__­_x0001_Y_x0004__®_x0001_"/>
      <sheetName val="Dữ liệu"/>
      <sheetName val="Khối lượng"/>
      <sheetName val="Dự toán"/>
      <sheetName val="Vật tư"/>
      <sheetName val="Phân tích"/>
      <sheetName val="&lt;Phân tích&gt;"/>
      <sheetName val="Kinh phí"/>
      <sheetName val="Thuyết minh"/>
      <sheetName val="Bìa HS"/>
      <sheetName val="Tiến độ"/>
      <sheetName val="_x0004_?_x0001_Y?_x0004_?_x0001_Y?_x0004_?_x0001_Y?_x0004_?_x0001_"/>
      <sheetName val="_x0004_?¥_x0001_Y?_x0004_?¦_x0001_Y?_x0004_?§_x0001_Y?_x0004_?¨_x0001_"/>
      <sheetName val="_x0004_?±_x0001_Y?_x0004_?²_x0001_Y?_x0004_?³_x0001_Y?_x0004_?´_x0001_"/>
      <sheetName val="_x0004_?½_x0001_Y?_x0004_?¾_x0001_Y?_x0004_?¿_x0001_Y?_x0004_?À_x0001_"/>
      <sheetName val="_x0004_?É_x0001_Y?_x0004_?Ê_x0001_Y?_x0004_?Ë_x0001_Y?_x0004_?Ì_x0001_"/>
      <sheetName val="Thanh,Toan"/>
      <sheetName val="Sheet03"/>
      <sheetName val="gia x_x0000__x0000__x0000__x0000__x0000_"/>
      <sheetName val="t-ql38-1-g-2.xls][_x0000__x0000__x0000__x0000__x0000__x0000__x0000__x0000__x0000__x0000__x0000_??"/>
      <sheetName val="tkku-ql38-1-g-2"/>
      <sheetName val="Tien do thi²_x0000__x0000_g"/>
      <sheetName val="Soil"/>
      <sheetName val="TH_x000a_DTXL-luu"/>
      <sheetName val="DTCT_x000a_G1"/>
      <sheetName val="tra-vau-lieu"/>
      <sheetName val="heso"/>
      <sheetName val="Congty_x0000__x0000__x0000__x0000__x0000__x0000__x0000__x0000__x0000__x0000__x0009__x0000_좤ϭ_x0000__x0004__x0000__x0000__x0000__x0000__x0000__x0000_ꃰϭ"/>
      <sheetName val="_x0001_Y_x0000__x0004__x0000__x0000__x0000_Â_x0001_X_x0000__x0004__x0000__x0000__x0000_Ã_x0001_Y_x0000__x0004__x0000__x0000__x0000_Ä_x0001_Y_x0000__x0004__x0000__x0000__x0000_"/>
      <sheetName val="BTHTchua TTn?ib?"/>
      <sheetName val="뉃?Tchưa TTnộibộ"/>
      <sheetName val="TH_DTXL-luu"/>
      <sheetName val="DTCT_G1"/>
      <sheetName val="뉃"/>
      <sheetName val="ptvt"/>
      <sheetName val="MTO_REV_0"/>
      <sheetName val="CN_kho_doi"/>
      <sheetName val="Shmet2"/>
      <sheetName val="\.HopCNo"/>
      <sheetName val="CTHTc(u? T*?ib?"/>
      <sheetName val="CTHTchua_TTn?ib?"/>
      <sheetName val="CN2004_N?p_TCT"/>
      <sheetName val="_x0001_Y_x0000__x0004__x0000__x0000__x0000_?_x0001_Y_x0000__x0004__x0000__x0000__x0000_Ÿ_x0001_Y_x0000__x0004__x0000__x0000__x0000_ _x0001_Y_x0000__x0004__x0000__x0000__x0000_"/>
      <sheetName val="Y’Y“Y”Y•Y–Y—Y˜Y™YšY›Yœ"/>
      <sheetName val="YžYŸY Y¡Y¢Y£Y¤Y¥Y¦Y§Y¨"/>
      <sheetName val="_x0004_?™_x0001_Y?_x0004_?š_x0001_Y?_x0004_?›_x0001_Y?_x0004_?œ_x0001_"/>
      <sheetName val="_x0001_Y?_x0004_????_x0001_Y?_x0004_???Ÿ_x0001_Y?_x0004_??? _x0001_Y?_x0004_???"/>
      <sheetName val="?_x0000_?Tchua TTn?ib?"/>
      <sheetName val="90100000"/>
      <sheetName val="LEGEND"/>
      <sheetName val="_x0000__x0004__x0000__x0000__x0000__x0001_Y_x0000__x0004__x0000__x0000__x0000__x0001_Y_x0000__x0004__x0000__x0000__x0000__x0001_࡙_x0000__x0004__x0000__x0000__x0000__x0001_"/>
      <sheetName val="gia x?????"/>
      <sheetName val="1-2_x0000_냼η_x0000__x0004__x0000_钌έ_x0000_넬η_x0000__x0000__x0016_[tkkt-ql38-1-"/>
      <sheetName val="BTHTchua TTn_ib_"/>
      <sheetName val="Confi_x0000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sheetData sheetId="350" refreshError="1"/>
      <sheetData sheetId="35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sheetData sheetId="376"/>
      <sheetData sheetId="377" refreshError="1"/>
      <sheetData sheetId="378" refreshError="1"/>
      <sheetData sheetId="379" refreshError="1"/>
      <sheetData sheetId="380"/>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sheetData sheetId="395" refreshError="1"/>
      <sheetData sheetId="396"/>
      <sheetData sheetId="397"/>
      <sheetData sheetId="398"/>
      <sheetData sheetId="399" refreshError="1"/>
      <sheetData sheetId="400" refreshError="1"/>
      <sheetData sheetId="401" refreshError="1"/>
      <sheetData sheetId="402" refreshError="1"/>
      <sheetData sheetId="403" refreshError="1"/>
      <sheetData sheetId="404"/>
      <sheetData sheetId="405"/>
      <sheetData sheetId="406" refreshError="1"/>
      <sheetData sheetId="407" refreshError="1"/>
      <sheetData sheetId="408" refreshError="1"/>
      <sheetData sheetId="409" refreshError="1"/>
      <sheetData sheetId="410" refreshError="1"/>
      <sheetData sheetId="411"/>
      <sheetData sheetId="412" refreshError="1"/>
      <sheetData sheetId="4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B-B"/>
      <sheetName val="C-C"/>
      <sheetName val="D-D"/>
      <sheetName val="E-E"/>
      <sheetName val="F-F(2)"/>
      <sheetName val="F-F(3)"/>
      <sheetName val="G-G(3)"/>
      <sheetName val="B_B"/>
      <sheetName val="C_C"/>
      <sheetName val="D_D"/>
      <sheetName val="[Abutment.XLS_x001d_G-G(3)"/>
      <sheetName val="Sheet1"/>
      <sheetName val="THDT"/>
      <sheetName val="DTHMCT"/>
      <sheetName val="dpd"/>
      <sheetName val="DGXD_dg"/>
      <sheetName val="Cau CAMAU"/>
      <sheetName val="Cau DINHHOA"/>
      <sheetName val="Cau KIMMY"/>
      <sheetName val="DGvua"/>
      <sheetName val="DGdg"/>
      <sheetName val="DGcau.cong"/>
      <sheetName val="VL"/>
      <sheetName val="NC"/>
      <sheetName val="May"/>
      <sheetName val="Data"/>
      <sheetName val="KLcau"/>
      <sheetName val="00000000"/>
      <sheetName val="13.BANG CT"/>
      <sheetName val="14.MMUS GIUA NHIP"/>
      <sheetName val="4.HSPBngang"/>
      <sheetName val="6.Tinh tai"/>
      <sheetName val="2 NSl"/>
      <sheetName val="17.US CHU tho a_b"/>
      <sheetName val="15.MMUS GOI"/>
      <sheetName val="5.BANG I"/>
      <sheetName val="Ge"/>
      <sheetName val="ComA-A"/>
      <sheetName val="A-A"/>
      <sheetName val="So lieu chung"/>
      <sheetName val="Xuly Data"/>
      <sheetName val="_Abutment.XLS_x001d_G-G(3)"/>
      <sheetName val="THPDMoi  (2)"/>
      <sheetName val="gtrinh"/>
      <sheetName val="TONG HOP VL-NC"/>
      <sheetName val="lam-moi"/>
      <sheetName val="dongia (2)"/>
      <sheetName val="chitiet"/>
      <sheetName val="TONGKE3p "/>
      <sheetName val="TH VL, NC, DDHT Thanhphuoc"/>
      <sheetName val="#REF"/>
      <sheetName val="DONGIA"/>
      <sheetName val="Don gia"/>
      <sheetName val="DG"/>
      <sheetName val="giathanh1"/>
      <sheetName val="t-h HA THE"/>
      <sheetName val="TNHCHINH"/>
      <sheetName val="CHITIET VL-NC"/>
      <sheetName val="thao-go"/>
      <sheetName val="TH XL"/>
      <sheetName val="CHITIET VL-NC-TT -1p"/>
      <sheetName val="Tiepdia"/>
      <sheetName val="TONGKE-HT"/>
      <sheetName val="TDTKP"/>
      <sheetName val="VCV-BE-TONG"/>
      <sheetName val="DO AM DT"/>
      <sheetName val="Load1"/>
      <sheetName val="FD"/>
      <sheetName val="GI"/>
      <sheetName val="EE (3)"/>
      <sheetName val="PAVEMENT"/>
      <sheetName val="TRAFFIC"/>
      <sheetName val="[Abutment_XLSG-G(3)"/>
      <sheetName val="Cau_CAMAU"/>
      <sheetName val="Cau_DINHHOA"/>
      <sheetName val="Cau_KIMMY"/>
      <sheetName val="DGcau_cong"/>
      <sheetName val="#REF!#REF!-B"/>
      <sheetName val="_Abutment_XLSG-G(3)"/>
      <sheetName val="gvl"/>
      <sheetName val="Lç khoan LK1"/>
      <sheetName val="BDON"/>
      <sheetName val="Loading"/>
      <sheetName val="IBASE"/>
      <sheetName val="Check C"/>
      <sheetName val="Reference"/>
      <sheetName val="Input"/>
      <sheetName val="BAOGIATHANG"/>
      <sheetName val="DAODAT"/>
      <sheetName val="vanchuyen TC"/>
      <sheetName val="GiaVL"/>
      <sheetName val="Solieu"/>
      <sheetName val="F-F(Ȳ)"/>
      <sheetName val="Abutment"/>
      <sheetName val="UP"/>
      <sheetName val="jobhist"/>
      <sheetName val="BOQ건축"/>
      <sheetName val="공사진행"/>
      <sheetName val="2 NSl_x0000_ĥ_x0000__x0000__x0000__x0000__x0000__x0000__x0000__x0000__x0009__x0000__x0000__x0000_⛬Ė_x0000__x0000__x0009__x0000_瀐_x0004__x001f_["/>
      <sheetName val="VL,NC"/>
      <sheetName val="MTL$-INTER"/>
      <sheetName val="luong06"/>
      <sheetName val="Sum of Cost"/>
      <sheetName val=""/>
      <sheetName val="congtronD75 (tc-tc)"/>
      <sheetName val="M 67"/>
      <sheetName val="General2"/>
      <sheetName val="CVT"/>
      <sheetName val="L� khoan LK1"/>
      <sheetName val="XL4Poppy"/>
      <sheetName val="Staff Chart"/>
      <sheetName val="Furnitures"/>
      <sheetName val="Project Management"/>
      <sheetName val="2 NSl?ĥ????????_x0009_???⛬Ė??_x0009_?瀐_x0004__x001f_["/>
      <sheetName val="B-C"/>
      <sheetName val="VCV-BE-TONE"/>
      <sheetName val="Analy3is"/>
      <sheetName val="VLXDHA"/>
      <sheetName val="VLXDT"/>
      <sheetName val="VLXDTA"/>
      <sheetName val="2 NSl_x0000_ĥ_x0000__x0000__x0000__x0000__x0000__x0000__x0000__x0000_ _x0000__x0000__x0000_⛬Ė_x0000__x0000_ _x0000_瀐_x0004__x001f_["/>
      <sheetName val="control"/>
      <sheetName val="[Abutment.XLS_x005f_x001d_G-G(3)"/>
      <sheetName val="Names"/>
      <sheetName val="F-F(?)"/>
      <sheetName val="NEW-PANEL"/>
      <sheetName val="_Abutment.XLS_x005f_x001d_G-G(3)"/>
      <sheetName val="LoaiDay"/>
      <sheetName val="NGUON"/>
      <sheetName val="Reference Data"/>
      <sheetName val="Sheet2"/>
      <sheetName val="Bảng giá"/>
      <sheetName val="F-F(_)"/>
      <sheetName val="_Abutment.XLS_x005f_x005f_x005f_x001d_G-G(3"/>
      <sheetName val="SPL4-TOTAL"/>
      <sheetName val="Temp"/>
      <sheetName val="2 NSl_ĥ_________x0009____⛬Ė___x0009__瀐_x0004__x001f__"/>
      <sheetName val="2 NSl?ĥ???????? ???⛬Ė?? ?瀐_x0004__x001f_["/>
    </sheetNames>
    <sheetDataSet>
      <sheetData sheetId="0" refreshError="1">
        <row r="45">
          <cell r="I45">
            <v>7.0000000000000007E-2</v>
          </cell>
        </row>
      </sheetData>
      <sheetData sheetId="1" refreshError="1">
        <row r="59">
          <cell r="F59">
            <v>2167.9638256212133</v>
          </cell>
        </row>
        <row r="65">
          <cell r="B65">
            <v>10</v>
          </cell>
          <cell r="C65">
            <v>13</v>
          </cell>
          <cell r="D65">
            <v>16</v>
          </cell>
          <cell r="E65">
            <v>19</v>
          </cell>
          <cell r="F65">
            <v>22</v>
          </cell>
          <cell r="G65">
            <v>25</v>
          </cell>
          <cell r="H65">
            <v>29</v>
          </cell>
          <cell r="I65">
            <v>32</v>
          </cell>
          <cell r="J65">
            <v>35</v>
          </cell>
        </row>
        <row r="66">
          <cell r="B66">
            <v>71</v>
          </cell>
          <cell r="C66">
            <v>127</v>
          </cell>
          <cell r="D66">
            <v>198</v>
          </cell>
          <cell r="E66">
            <v>285</v>
          </cell>
          <cell r="F66">
            <v>388</v>
          </cell>
          <cell r="G66">
            <v>507</v>
          </cell>
          <cell r="H66">
            <v>641</v>
          </cell>
          <cell r="I66">
            <v>792</v>
          </cell>
          <cell r="J66">
            <v>985</v>
          </cell>
        </row>
      </sheetData>
      <sheetData sheetId="2" refreshError="1">
        <row r="11">
          <cell r="J11">
            <v>1</v>
          </cell>
        </row>
      </sheetData>
      <sheetData sheetId="3" refreshError="1">
        <row r="11">
          <cell r="J11">
            <v>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XL4Poppy"/>
      <sheetName val="SQTMat"/>
      <sheetName val="CPMAY"/>
      <sheetName val="QTOAN V.TU"/>
      <sheetName val="BKE VTU"/>
      <sheetName val="CPNC"/>
      <sheetName val="CPC"/>
      <sheetName val="TH CHI P"/>
      <sheetName val="T.K dngang"/>
      <sheetName val="TKHO"/>
      <sheetName val="SCT CNO"/>
      <sheetName val="SO BAN DAU"/>
      <sheetName val="B C.CONG"/>
      <sheetName val=" bangthanhtoanluonggiantiep"/>
      <sheetName val="BPTLGT cong "/>
      <sheetName val="LGTIEP"/>
      <sheetName val="LTDUONG"/>
      <sheetName val="LUONGTT"/>
      <sheetName val="BTHL"/>
      <sheetName val="BTH C.PHI"/>
      <sheetName val="Ctacphi"/>
      <sheetName val="BTHCPHat"/>
      <sheetName val=" QUY XH"/>
      <sheetName val="CDoan"/>
      <sheetName val="BCQTCdoan"/>
      <sheetName val="XL4Test5"/>
      <sheetName val="Xuly Data"/>
      <sheetName val="thang 2"/>
      <sheetName val="thang 3"/>
      <sheetName val="thang 4"/>
      <sheetName val="thang 5"/>
      <sheetName val="BG ENGLISH"/>
      <sheetName val="B-B"/>
      <sheetName val="Analysis"/>
      <sheetName val="C-C"/>
      <sheetName val="D-D"/>
      <sheetName val="p1L-l=21m"/>
      <sheetName val="Detailed for Breakdown"/>
      <sheetName val="GVL"/>
      <sheetName val="BTH C.@HI"/>
      <sheetName val="T5-06"/>
      <sheetName val="phu m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LE"/>
      <sheetName val="MTO REV.0"/>
      <sheetName val="VENDOR-QUOTES"/>
      <sheetName val="SUM REV.0"/>
      <sheetName val="SUM-BQ"/>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Tong San luong"/>
      <sheetName val="TQT"/>
      <sheetName val="Tong Quyettoan"/>
      <sheetName val="Quyettoan 2001"/>
      <sheetName val="TT tam ung"/>
      <sheetName val="QT thue 2001"/>
      <sheetName val="P bo CPC 2001"/>
      <sheetName val="PB KHTS 2001"/>
      <sheetName val="Dieuchinh thueVAT"/>
      <sheetName val="XL4Poppy"/>
      <sheetName val="Gia VL"/>
      <sheetName val="Bang gia ca may"/>
      <sheetName val="Bang luong CB"/>
      <sheetName val="Bang P.tich CT"/>
      <sheetName val="D.toan chi tiet"/>
      <sheetName val="Bang TH Dtoan"/>
      <sheetName val="XXXXXXXX"/>
      <sheetName val="Do K"/>
      <sheetName val="G hop"/>
      <sheetName val="DCTC"/>
      <sheetName val="T hop"/>
      <sheetName val="Sheet1"/>
      <sheetName val="TPHcat"/>
      <sheetName val="TPH da"/>
      <sheetName val="Hoan thanh"/>
      <sheetName val="Khoach"/>
      <sheetName val="hoan th 15"/>
      <sheetName val="Khoach 15"/>
      <sheetName val="HT 22"/>
      <sheetName val="KH 22"/>
      <sheetName val="KH29"/>
      <sheetName val="KH T8"/>
      <sheetName val="T11"/>
      <sheetName val="T10"/>
      <sheetName val="T8"/>
      <sheetName val="T7"/>
      <sheetName val="Kh48"/>
      <sheetName val="Ht 48"/>
      <sheetName val="Ht128"/>
      <sheetName val="ht12"/>
      <sheetName val="Kh 12"/>
      <sheetName val="ht 20-10"/>
      <sheetName val="ht 24-11"/>
      <sheetName val="kh20-1"/>
      <sheetName val="Ht 20-1"/>
      <sheetName val="KH 12-1"/>
      <sheetName val="HT 12-1"/>
      <sheetName val="KH 5-1"/>
      <sheetName val="HT 5-1"/>
      <sheetName val="Kh29-12"/>
      <sheetName val="Ht29-12"/>
      <sheetName val="KH22-12"/>
      <sheetName val="Ht 22-12"/>
      <sheetName val="KH15-12"/>
      <sheetName val="Ht 15-12"/>
      <sheetName val="kh 7-12"/>
      <sheetName val="ht 7-12"/>
      <sheetName val="kh 30-11"/>
      <sheetName val="ht 30-11"/>
      <sheetName val="kh24-11"/>
      <sheetName val="kh 17-11"/>
      <sheetName val="ht 17-11"/>
      <sheetName val="kh 10-11"/>
      <sheetName val="ht 10-11"/>
      <sheetName val="kh 2-11"/>
      <sheetName val="ht 02-11"/>
      <sheetName val="kh 27-10"/>
      <sheetName val="ht 27-10"/>
      <sheetName val="kh28-10"/>
      <sheetName val="Kh 6-10"/>
      <sheetName val="06-10"/>
      <sheetName val="29-9"/>
      <sheetName val="22-9"/>
      <sheetName val="16-9"/>
      <sheetName val="8-9"/>
      <sheetName val="1-9"/>
      <sheetName val="26-8"/>
      <sheetName val="n198"/>
      <sheetName val="kh128"/>
      <sheetName val="HT29"/>
      <sheetName val="km338+00-km338+100(2)"/>
      <sheetName val="km337+136-km337-350"/>
      <sheetName val="km346+600-km346+820 (2)"/>
      <sheetName val="km346+330-km346+600 (2)"/>
      <sheetName val="km346+00-km346+240 (2)"/>
      <sheetName val="km345+661-km345+0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45+400-km345+500 (3) (2)"/>
      <sheetName val="km345+400-km345+500 (6')"/>
      <sheetName val="km345+400-km345+500 (4)"/>
      <sheetName val="km345+400-km345+500 (9)"/>
      <sheetName val="km345+400-km345+500 (6)"/>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Duong cong vu hcm (10)"/>
      <sheetName val="Duong cong vu hcm (67)"/>
      <sheetName val="Duong cong vu hcm (11)"/>
      <sheetName val="Duong cong vu hcm (12)"/>
      <sheetName val="Duong cong vu hcm"/>
      <sheetName val="00000000"/>
      <sheetName val="km345+400-km345+500 (2)"/>
      <sheetName val="km337+00-km337+34 (3)"/>
      <sheetName val="cong ty so 9 VINACONEX"/>
      <sheetName val="cong ty so 9 VINACONEX (2)"/>
      <sheetName val="CTY CAU THANH THUY"/>
      <sheetName val="VINACONEX 15 A"/>
      <sheetName val="NNGT-XMHM2"/>
      <sheetName val="NNGT-XMNS CTXDSO 6(6)"/>
      <sheetName val="892"/>
      <sheetName val="NNGT-XMNS (2)"/>
      <sheetName val="NNGT-XMNS (3)"/>
      <sheetName val="NNGT-XMNS (4)"/>
      <sheetName val="NNGT-XMNS (5)"/>
      <sheetName val="NNGT-XMBS (2)"/>
      <sheetName val="NNGT-XMHM"/>
      <sheetName val="da-1x2 ru muout Tong thuy"/>
      <sheetName val="cat nam dan (4)"/>
      <sheetName val="cat nam dan (5)"/>
      <sheetName val="cat nghia dan(3)"/>
      <sheetName val="THUTHAU99"/>
      <sheetName val="THUTHAU6T_2000"/>
      <sheetName val="THUTHAU_QuyIII_2000"/>
      <sheetName val="Yaly"/>
      <sheetName val="THUTHAU_Nam_2000"/>
      <sheetName val="Soconnop_nam2000"/>
      <sheetName val="THUTHAU_Nam 2000"/>
      <sheetName val="B chinh 6 thang nam 2001"/>
      <sheetName val="B chinh Q3  nam 2001 "/>
      <sheetName val="SD1"/>
      <sheetName val="SD2"/>
      <sheetName val="SD4"/>
      <sheetName val="SD6"/>
      <sheetName val="SD7"/>
      <sheetName val="SD8"/>
      <sheetName val="SD9"/>
      <sheetName val="SD10"/>
      <sheetName val="SD12"/>
      <sheetName val="SD12 (2)"/>
      <sheetName val="Tv"/>
      <sheetName val="Bang ke cac CT"/>
      <sheetName val="000"/>
      <sheetName val="XX0"/>
      <sheetName val="XXX"/>
      <sheetName val="Dong Dau"/>
      <sheetName val="Sau dong"/>
      <sheetName val="Ma xa"/>
      <sheetName val="Me tri"/>
      <sheetName val="My dinh"/>
      <sheetName val="Tong cong"/>
      <sheetName val="Sheet4"/>
      <sheetName val="Sheet5"/>
      <sheetName val="moma o 7+9"/>
      <sheetName val="Sheet2"/>
      <sheetName val="Sheet3"/>
      <sheetName val="CBR"/>
      <sheetName val="Congty"/>
      <sheetName val="VPPN"/>
      <sheetName val="XN74"/>
      <sheetName val="XN54"/>
      <sheetName val="XN33"/>
      <sheetName val="NK96"/>
      <sheetName val="XL4Test5"/>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tong hop"/>
      <sheetName val="phan tich DG"/>
      <sheetName val="gia vat lieu"/>
      <sheetName val="gia xe may"/>
      <sheetName val="gia nhan cong"/>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M"/>
      <sheetName val="TH"/>
      <sheetName val="CT"/>
      <sheetName val="CLVL"/>
      <sheetName val="Quang Tri"/>
      <sheetName val="TTHue"/>
      <sheetName val="Da Nang"/>
      <sheetName val="Quang Nam"/>
      <sheetName val="Quang Ngai"/>
      <sheetName val="TH DH-QN"/>
      <sheetName val="KP HD"/>
      <sheetName val="DB HD"/>
      <sheetName val="ThietKe"/>
      <sheetName val="HoSoMT"/>
      <sheetName val="GiamSat"/>
      <sheetName val="ThamDinhTKKT"/>
      <sheetName val="ThamDinhDT"/>
      <sheetName val="QLDA"/>
      <sheetName val="TM (2)"/>
      <sheetName val="KPTH"/>
      <sheetName val="KPTH (2)"/>
      <sheetName val="Noi Suy"/>
      <sheetName val="Bia (2)"/>
      <sheetName val="Gia NC"/>
      <sheetName val="00000001"/>
      <sheetName val="00000002"/>
      <sheetName val="20000000"/>
      <sheetName val="30000000"/>
      <sheetName val="du tru di BT,TV,BPhuoc1"/>
      <sheetName val="LUY KE LO Hang"/>
      <sheetName val="Ng - 01"/>
      <sheetName val="Ng- 02"/>
      <sheetName val="Ng-03"/>
      <sheetName val="Ng - 04"/>
      <sheetName val="Ng - 05"/>
      <sheetName val="Ng - 06"/>
      <sheetName val="Ng - 07"/>
      <sheetName val="Ng - 08"/>
      <sheetName val="Ng - 9"/>
      <sheetName val="Ng - 10"/>
      <sheetName val="NG - 11"/>
      <sheetName val="NG - 12"/>
      <sheetName val="NG - 13"/>
      <sheetName val="NG - 14"/>
      <sheetName val="NG -15"/>
      <sheetName val="NG - 16"/>
      <sheetName val="Sheet16"/>
      <sheetName val="Sheet15"/>
      <sheetName val="Sheet14"/>
      <sheetName val="Sheet13"/>
      <sheetName val="Sheet12"/>
      <sheetName val="Sheet11"/>
      <sheetName val="Sheet10"/>
      <sheetName val="Sheet9"/>
      <sheetName val="Sheet8"/>
      <sheetName val="Sheet7"/>
      <sheetName val="Sheet6"/>
      <sheetName val="KHNN"/>
      <sheetName val="DPRRtm"/>
      <sheetName val="TK 1331"/>
      <sheetName val="BKe Von vay"/>
      <sheetName val="CP "/>
      <sheetName val="NK Chung"/>
      <sheetName val="So cai"/>
      <sheetName val="NK Thu -Chi"/>
      <sheetName val="SQTM"/>
      <sheetName val="DKCtu"/>
      <sheetName val="CtuGso"/>
      <sheetName val="BCTC"/>
      <sheetName val="Tdoi HD"/>
      <sheetName val="40000000"/>
      <sheetName val="50000000"/>
      <sheetName val="60000000"/>
      <sheetName val="BD52"/>
      <sheetName val="Coc 52"/>
      <sheetName val="BD225"/>
      <sheetName val="Coc 225"/>
      <sheetName val="ThanhcoSONTAY"/>
      <sheetName val="Thanhco tong hop"/>
      <sheetName val="Truong Ba Trai(xong)"/>
      <sheetName val="QL32Tranh ST"/>
      <sheetName val="NGUYEN VAN TROI Goi3"/>
      <sheetName val="Nut GT D.Anh Troi (xong)"/>
      <sheetName val="B.xung D.DanHoa-ThanhVan(xong)"/>
      <sheetName val="Cai tao ben Tro(xong)"/>
      <sheetName val="Dien Tien phong (Bx)"/>
      <sheetName val="Cong Tan My"/>
      <sheetName val="Tong hop(Chinh)"/>
      <sheetName val="De Ta Lo(Xong)"/>
      <sheetName val="Duong 79 - Goi 3 nt"/>
      <sheetName val="Duong 79-Goi 3 sap xep"/>
      <sheetName val="Duong79-Goi3BS2004"/>
      <sheetName val="Duong 79 - Goi 3"/>
      <sheetName val="Duong 79 - Goi 2 (2)"/>
      <sheetName val="Duong 79 - Goi 2"/>
      <sheetName val="Duong79-Goi 2-BS2004"/>
      <sheetName val="Duong NM Z 143"/>
      <sheetName val="Duong 88-VT (3)"/>
      <sheetName val="Duong 88-VT (2)"/>
      <sheetName val="The kho"/>
      <sheetName val="Duong 88-VT"/>
      <sheetName val="Duong Tanphu Daithanh"/>
      <sheetName val="Rang Duoi"/>
      <sheetName val="Duong 21A-DongMo"/>
      <sheetName val="Cau Ngoi Tom"/>
      <sheetName val="Tinhlo316 LAPHU-THANHSON"/>
      <sheetName val="Tinh lo 316 gd 2"/>
      <sheetName val="Tinh lo 316 QT (2)"/>
      <sheetName val="Tinh lo 316 QT"/>
      <sheetName val="Didan Hovan-Camdinh "/>
      <sheetName val="Tinh lo80 TTCT"/>
      <sheetName val="De bao Son Tay 03"/>
      <sheetName val="Tinh lo80 "/>
      <sheetName val="Suoi oi - Ao vua (2)"/>
      <sheetName val="Suoi oi - Ao vua"/>
      <sheetName val="TT HLTH - DHBP"/>
      <sheetName val="Duong Che - Hop Thinh"/>
      <sheetName val="Duong Pheo Che - HB"/>
      <sheetName val="Duong VQG Ba Vi-Goi1"/>
      <sheetName val="Ke TANDUC NX"/>
      <sheetName val="The kho ke tan duc"/>
      <sheetName val="Ke TANDUC "/>
      <sheetName val="Cau Bon (2)"/>
      <sheetName val="Cau Bon"/>
      <sheetName val="Duong Dainghia Sap xep"/>
      <sheetName val="Duong Dainghia-Antien Goi2"/>
      <sheetName val="The kho Dai nghia an tien (2)"/>
      <sheetName val="Duong Nguyen Van Troi - SX"/>
      <sheetName val="The kho Nguyen Van Troi"/>
      <sheetName val="Duong Nguyen Van Troi - GD2"/>
      <sheetName val="The kho Tuyen5"/>
      <sheetName val="Tuyen5 - Dung"/>
      <sheetName val="Tuyen5 - NX"/>
      <sheetName val="Kenh T10XS"/>
      <sheetName val="The khoKenh T10"/>
      <sheetName val="Kenh T10"/>
      <sheetName val="lan trai em"/>
      <sheetName val="lan trai tan hong"/>
      <sheetName val="lan trai chi"/>
      <sheetName val="Duong be tong The"/>
      <sheetName val="Duong be tong The goc"/>
      <sheetName val="The xi mang"/>
      <sheetName val="The cat den"/>
      <sheetName val="The cat vang"/>
      <sheetName val="The soi"/>
      <sheetName val="The Gach"/>
      <sheetName val="The Thep"/>
      <sheetName val="The Nhua duong"/>
      <sheetName val="The Go"/>
      <sheetName val="The dat"/>
      <sheetName val="The Giay dau"/>
      <sheetName val="The cay tre"/>
      <sheetName val="The cui"/>
      <sheetName val="The Day thep"/>
      <sheetName val="The Son"/>
      <sheetName val="The Dinh"/>
      <sheetName val="The Bot da"/>
      <sheetName val="Duong be tong Chung tu (2)"/>
      <sheetName val="Duong be tong Chung tu"/>
      <sheetName val="Duong be tong"/>
      <sheetName val="Duong 21A-DoicamNX"/>
      <sheetName val="The kho duong 21A doi cam"/>
      <sheetName val="Duong 21A-Doicam Sua"/>
      <sheetName val="Ke Vu En"/>
      <sheetName val="Ke Cat tru"/>
      <sheetName val="Duong vao VQG Bavi-Goi2"/>
      <sheetName val="Duong Nhi Khe"/>
      <sheetName val="Duong DL DaiDong"/>
      <sheetName val="Duong te tieu ba tha "/>
      <sheetName val="Duong TTBT dau"/>
      <sheetName val="Duong TTBT dung (2)"/>
      <sheetName val="Duong TTBT gop"/>
      <sheetName val="Duong te tieu ba tha Goc"/>
      <sheetName val="Duong Tuyen 5 dau"/>
      <sheetName val=" Tuyen 5 D,Mo+B.sung (2)"/>
      <sheetName val="Duong TTBT dung"/>
      <sheetName val=" Tuyen 5 D,Mo+B.sung"/>
      <sheetName val="Duong Tuyen 5 D,Mo"/>
      <sheetName val="TT GD II"/>
      <sheetName val="Bo sung T5 D.Mo"/>
      <sheetName val="Di dan Tan Duc"/>
      <sheetName val="Dien Di dan Tan Duc (2)"/>
      <sheetName val="MAU  (2)"/>
      <sheetName val="MAU "/>
      <sheetName val="Suachua"/>
      <sheetName val="PhanTienXuan"/>
      <sheetName val="Quy"/>
      <sheetName val="NguyenHuyen"/>
      <sheetName val="LeVanDung"/>
      <sheetName val="Co gioi- Nam Mu"/>
      <sheetName val="Co gioi -Na Hang"/>
      <sheetName val="PVNA"/>
      <sheetName val="ToDien"/>
      <sheetName val="Le Thanh Buong"/>
      <sheetName val="B ay"/>
      <sheetName val="S y"/>
      <sheetName val="Gian tiep"/>
      <sheetName val="Ky Thuat"/>
      <sheetName val="Tonghop"/>
      <sheetName val="MTO REV_0"/>
      <sheetName val=""/>
      <sheetName val="[99Q3299(REV.0).xlsÝK253 AC"/>
      <sheetName val="Ha Thanh"/>
      <sheetName val="DTCT"/>
      <sheetName val="PTVT"/>
      <sheetName val="THDT"/>
      <sheetName val="THVT"/>
    </sheetNames>
    <sheetDataSet>
      <sheetData sheetId="0" refreshError="1"/>
      <sheetData sheetId="1" refreshError="1">
        <row r="1">
          <cell r="A1" t="str">
            <v>PRICE BREAKDOWN FOR ELECTRICAL INSTALLATION WORK</v>
          </cell>
          <cell r="B1" t="str">
            <v xml:space="preserve">  600V CONTROL CA_x0000_LE 12/C 2.0 sq.mm  PVC/PVC</v>
          </cell>
          <cell r="C1">
            <v>-195</v>
          </cell>
          <cell r="D1" t="str">
            <v>M</v>
          </cell>
          <cell r="E1">
            <v>38</v>
          </cell>
          <cell r="F1">
            <v>-7410</v>
          </cell>
          <cell r="G1" t="str">
            <v xml:space="preserve"> </v>
          </cell>
          <cell r="H1">
            <v>0</v>
          </cell>
          <cell r="I1">
            <v>0</v>
          </cell>
          <cell r="J1">
            <v>0</v>
          </cell>
          <cell r="K1" t="str">
            <v xml:space="preserve"> </v>
          </cell>
          <cell r="L1" t="str">
            <v>M+L</v>
          </cell>
          <cell r="M1">
            <v>0</v>
          </cell>
          <cell r="N1">
            <v>0</v>
          </cell>
          <cell r="O1">
            <v>60</v>
          </cell>
          <cell r="P1">
            <v>114600</v>
          </cell>
          <cell r="Q1">
            <v>0</v>
          </cell>
        </row>
        <row r="2">
          <cell r="B2" t="str">
            <v>東鼎  LNG TERMINAL</v>
          </cell>
          <cell r="C2">
            <v>0</v>
          </cell>
          <cell r="D2">
            <v>0</v>
          </cell>
          <cell r="E2">
            <v>0</v>
          </cell>
          <cell r="F2">
            <v>0</v>
          </cell>
          <cell r="G2" t="str">
            <v xml:space="preserve"> </v>
          </cell>
          <cell r="H2">
            <v>0</v>
          </cell>
          <cell r="I2" t="str">
            <v>CTCI Q. NO. : 99Q3299</v>
          </cell>
          <cell r="J2">
            <v>0</v>
          </cell>
          <cell r="K2">
            <v>0</v>
          </cell>
          <cell r="L2">
            <v>0</v>
          </cell>
          <cell r="M2">
            <v>0</v>
          </cell>
          <cell r="N2">
            <v>0</v>
          </cell>
          <cell r="O2">
            <v>0</v>
          </cell>
          <cell r="P2" t="str">
            <v>CTCI Q. NO. : 99Q3299</v>
          </cell>
        </row>
        <row r="3">
          <cell r="B3" t="str">
            <v>LOCATION: 桃園 觀塘工業區</v>
          </cell>
        </row>
        <row r="4">
          <cell r="A4">
            <v>0</v>
          </cell>
          <cell r="B4">
            <v>0</v>
          </cell>
          <cell r="C4">
            <v>0</v>
          </cell>
          <cell r="D4">
            <v>0</v>
          </cell>
          <cell r="E4">
            <v>0</v>
          </cell>
          <cell r="F4">
            <v>0</v>
          </cell>
          <cell r="G4">
            <v>0</v>
          </cell>
          <cell r="H4">
            <v>4.303918780958249E-283</v>
          </cell>
          <cell r="I4">
            <v>4.3039187809582462E-283</v>
          </cell>
          <cell r="J4">
            <v>1.4775881111090027E-309</v>
          </cell>
          <cell r="K4">
            <v>1.4775881091649384E-309</v>
          </cell>
          <cell r="L4">
            <v>1.4775881091649384E-309</v>
          </cell>
          <cell r="M4">
            <v>2.2250743890061491E-308</v>
          </cell>
          <cell r="N4">
            <v>2.2250738585072014E-308</v>
          </cell>
          <cell r="O4">
            <v>3.3156563676248386E-316</v>
          </cell>
          <cell r="P4">
            <v>0</v>
          </cell>
          <cell r="Q4">
            <v>0</v>
          </cell>
        </row>
        <row r="5">
          <cell r="E5" t="str">
            <v xml:space="preserve">                  TO SITE</v>
          </cell>
          <cell r="F5">
            <v>0</v>
          </cell>
          <cell r="G5" t="str">
            <v xml:space="preserve">                  TO SITE</v>
          </cell>
          <cell r="H5">
            <v>0</v>
          </cell>
          <cell r="I5">
            <v>0</v>
          </cell>
          <cell r="J5">
            <v>0</v>
          </cell>
          <cell r="K5" t="str">
            <v xml:space="preserve">                  TO SITE</v>
          </cell>
          <cell r="L5">
            <v>0</v>
          </cell>
          <cell r="M5" t="str">
            <v xml:space="preserve">                  TO SITE</v>
          </cell>
        </row>
        <row r="6">
          <cell r="E6" t="str">
            <v xml:space="preserve"> ON SHORE MAT'L (NET) NT$</v>
          </cell>
          <cell r="F6">
            <v>0</v>
          </cell>
          <cell r="G6" t="str">
            <v xml:space="preserve"> OFF SHORE MAT'L (NET) US$</v>
          </cell>
          <cell r="H6">
            <v>0</v>
          </cell>
          <cell r="I6" t="str">
            <v xml:space="preserve">          LABOR MH (NET) </v>
          </cell>
          <cell r="J6">
            <v>0</v>
          </cell>
          <cell r="K6" t="str">
            <v xml:space="preserve">     ON SHORE MAT'L NT$</v>
          </cell>
          <cell r="L6">
            <v>0</v>
          </cell>
          <cell r="M6" t="str">
            <v xml:space="preserve">   OFF SHORE MAT'L US$</v>
          </cell>
          <cell r="N6">
            <v>0</v>
          </cell>
          <cell r="O6" t="str">
            <v xml:space="preserve">        LABOR PRICE NT$</v>
          </cell>
          <cell r="P6">
            <v>0</v>
          </cell>
          <cell r="Q6" t="str">
            <v>REMARK</v>
          </cell>
        </row>
        <row r="7">
          <cell r="A7" t="str">
            <v>NO.</v>
          </cell>
          <cell r="B7" t="str">
            <v>DESCRIPTION</v>
          </cell>
          <cell r="C7" t="str">
            <v>Q'TY</v>
          </cell>
          <cell r="D7" t="str">
            <v>UNIT</v>
          </cell>
          <cell r="E7" t="str">
            <v>U/P</v>
          </cell>
          <cell r="F7" t="str">
            <v>TOTAL</v>
          </cell>
          <cell r="G7" t="str">
            <v>U/P</v>
          </cell>
          <cell r="H7" t="str">
            <v>TOTAL</v>
          </cell>
          <cell r="I7" t="str">
            <v>U/P</v>
          </cell>
          <cell r="J7" t="str">
            <v>TOTAL</v>
          </cell>
          <cell r="K7" t="str">
            <v>U/P</v>
          </cell>
          <cell r="L7" t="str">
            <v>TOTAL</v>
          </cell>
          <cell r="M7" t="str">
            <v>U/P</v>
          </cell>
          <cell r="N7" t="str">
            <v>TOTAL</v>
          </cell>
          <cell r="O7" t="str">
            <v>U/P</v>
          </cell>
          <cell r="P7" t="str">
            <v>TOTAL</v>
          </cell>
        </row>
        <row r="8">
          <cell r="J8">
            <v>238</v>
          </cell>
        </row>
        <row r="9">
          <cell r="A9" t="str">
            <v>ALT-1</v>
          </cell>
          <cell r="B9" t="str">
            <v xml:space="preserve">         PRICE SUMMARY</v>
          </cell>
        </row>
        <row r="11">
          <cell r="A11" t="str">
            <v xml:space="preserve">  A.</v>
          </cell>
          <cell r="B11" t="str">
            <v xml:space="preserve"> POWER EQUIPMENT </v>
          </cell>
          <cell r="C11">
            <v>1</v>
          </cell>
          <cell r="D11" t="str">
            <v>LOT</v>
          </cell>
          <cell r="E11">
            <v>138612100</v>
          </cell>
          <cell r="F11">
            <v>138612100</v>
          </cell>
          <cell r="G11">
            <v>0</v>
          </cell>
          <cell r="H11">
            <v>0</v>
          </cell>
          <cell r="I11">
            <v>13764</v>
          </cell>
          <cell r="J11">
            <v>13764</v>
          </cell>
          <cell r="K11">
            <v>138612100</v>
          </cell>
          <cell r="L11">
            <v>138612100</v>
          </cell>
          <cell r="M11">
            <v>0</v>
          </cell>
          <cell r="N11">
            <v>0</v>
          </cell>
          <cell r="O11">
            <v>6155030</v>
          </cell>
          <cell r="P11">
            <v>6155030</v>
          </cell>
        </row>
        <row r="12">
          <cell r="F12">
            <v>0</v>
          </cell>
          <cell r="G12">
            <v>0</v>
          </cell>
          <cell r="H12">
            <v>0</v>
          </cell>
          <cell r="I12">
            <v>0</v>
          </cell>
          <cell r="J12">
            <v>0</v>
          </cell>
          <cell r="K12">
            <v>0</v>
          </cell>
          <cell r="L12">
            <v>0</v>
          </cell>
          <cell r="M12">
            <v>0</v>
          </cell>
          <cell r="N12">
            <v>0</v>
          </cell>
          <cell r="O12">
            <v>0</v>
          </cell>
          <cell r="P12">
            <v>0</v>
          </cell>
        </row>
        <row r="13">
          <cell r="A13" t="str">
            <v xml:space="preserve">  B.</v>
          </cell>
          <cell r="B13" t="str">
            <v xml:space="preserve"> POWER DISTRIBUTION SYSTEM</v>
          </cell>
          <cell r="C13">
            <v>130730</v>
          </cell>
          <cell r="D13" t="str">
            <v>M</v>
          </cell>
          <cell r="E13">
            <v>178.00177465004208</v>
          </cell>
          <cell r="F13">
            <v>23270172</v>
          </cell>
          <cell r="G13">
            <v>0</v>
          </cell>
          <cell r="H13">
            <v>0</v>
          </cell>
          <cell r="I13">
            <v>0.25310181289681022</v>
          </cell>
          <cell r="J13">
            <v>33088</v>
          </cell>
          <cell r="K13">
            <v>178.00177465004208</v>
          </cell>
          <cell r="L13">
            <v>23270172</v>
          </cell>
          <cell r="M13">
            <v>0</v>
          </cell>
          <cell r="N13">
            <v>0</v>
          </cell>
          <cell r="O13">
            <v>70.851243019964812</v>
          </cell>
          <cell r="P13">
            <v>9262383</v>
          </cell>
        </row>
        <row r="14">
          <cell r="F14">
            <v>0</v>
          </cell>
          <cell r="G14">
            <v>0</v>
          </cell>
          <cell r="H14">
            <v>0</v>
          </cell>
          <cell r="I14">
            <v>0</v>
          </cell>
          <cell r="J14">
            <v>0</v>
          </cell>
          <cell r="K14">
            <v>0</v>
          </cell>
          <cell r="L14">
            <v>0</v>
          </cell>
          <cell r="M14">
            <v>0</v>
          </cell>
          <cell r="N14">
            <v>0</v>
          </cell>
          <cell r="O14">
            <v>0</v>
          </cell>
          <cell r="P14">
            <v>0</v>
          </cell>
        </row>
        <row r="15">
          <cell r="A15" t="str">
            <v xml:space="preserve">  C.</v>
          </cell>
          <cell r="B15" t="str">
            <v xml:space="preserve"> LIGHTING SYSTEM</v>
          </cell>
          <cell r="C15">
            <v>508</v>
          </cell>
          <cell r="D15" t="str">
            <v>SET</v>
          </cell>
          <cell r="E15">
            <v>18871.641732283464</v>
          </cell>
          <cell r="F15">
            <v>9586794</v>
          </cell>
          <cell r="G15">
            <v>0</v>
          </cell>
          <cell r="H15">
            <v>0</v>
          </cell>
          <cell r="I15">
            <v>28.084645669291337</v>
          </cell>
          <cell r="J15">
            <v>14267</v>
          </cell>
          <cell r="K15">
            <v>18871.641732283464</v>
          </cell>
          <cell r="L15">
            <v>9586794</v>
          </cell>
          <cell r="M15">
            <v>0</v>
          </cell>
          <cell r="N15">
            <v>0</v>
          </cell>
          <cell r="O15">
            <v>8470.6830708661419</v>
          </cell>
          <cell r="P15">
            <v>4303107</v>
          </cell>
        </row>
        <row r="16">
          <cell r="A16" t="str">
            <v>A.8.1</v>
          </cell>
          <cell r="B16" t="str">
            <v>SELF-STANDING POWER PANEL, 480V, 65KA</v>
          </cell>
          <cell r="C16">
            <v>3.90625E-3</v>
          </cell>
          <cell r="D16" t="str">
            <v>SET</v>
          </cell>
          <cell r="E16">
            <v>120000</v>
          </cell>
          <cell r="F16">
            <v>0</v>
          </cell>
          <cell r="G16">
            <v>0</v>
          </cell>
          <cell r="H16">
            <v>0</v>
          </cell>
          <cell r="I16">
            <v>0</v>
          </cell>
          <cell r="J16">
            <v>0</v>
          </cell>
          <cell r="K16">
            <v>0</v>
          </cell>
          <cell r="L16">
            <v>0</v>
          </cell>
          <cell r="M16">
            <v>0</v>
          </cell>
          <cell r="N16">
            <v>0</v>
          </cell>
          <cell r="O16">
            <v>0</v>
          </cell>
          <cell r="P16">
            <v>0</v>
          </cell>
        </row>
        <row r="17">
          <cell r="A17" t="str">
            <v xml:space="preserve">  D.</v>
          </cell>
          <cell r="B17" t="str">
            <v xml:space="preserve"> GROUNDING &amp; LIGHTNING PROTECTION SYSTEM</v>
          </cell>
          <cell r="C17">
            <v>8620</v>
          </cell>
          <cell r="D17" t="str">
            <v>M</v>
          </cell>
          <cell r="E17">
            <v>104.6885150812065</v>
          </cell>
          <cell r="F17">
            <v>902415</v>
          </cell>
          <cell r="G17">
            <v>0</v>
          </cell>
          <cell r="H17">
            <v>0</v>
          </cell>
          <cell r="I17">
            <v>0.40336426914153134</v>
          </cell>
          <cell r="J17">
            <v>3477</v>
          </cell>
          <cell r="K17">
            <v>104.6885150812065</v>
          </cell>
          <cell r="L17">
            <v>902415</v>
          </cell>
          <cell r="M17">
            <v>0</v>
          </cell>
          <cell r="N17">
            <v>0</v>
          </cell>
          <cell r="O17">
            <v>146.95568445475638</v>
          </cell>
          <cell r="P17">
            <v>1266758</v>
          </cell>
        </row>
        <row r="18">
          <cell r="B18" t="str">
            <v>480/240V, 20KVA</v>
          </cell>
          <cell r="C18">
            <v>6</v>
          </cell>
          <cell r="D18" t="str">
            <v>SET</v>
          </cell>
          <cell r="E18">
            <v>30000</v>
          </cell>
          <cell r="F18">
            <v>0</v>
          </cell>
          <cell r="G18">
            <v>0</v>
          </cell>
          <cell r="H18">
            <v>0</v>
          </cell>
          <cell r="I18">
            <v>0</v>
          </cell>
          <cell r="J18">
            <v>0</v>
          </cell>
          <cell r="K18">
            <v>0</v>
          </cell>
          <cell r="L18">
            <v>0</v>
          </cell>
          <cell r="M18">
            <v>0</v>
          </cell>
          <cell r="N18">
            <v>0</v>
          </cell>
          <cell r="O18">
            <v>0</v>
          </cell>
          <cell r="P18">
            <v>0</v>
          </cell>
        </row>
        <row r="19">
          <cell r="A19" t="str">
            <v xml:space="preserve">  E.</v>
          </cell>
          <cell r="B19" t="str">
            <v xml:space="preserve"> TELEPHONE SYSTEM</v>
          </cell>
          <cell r="C19">
            <v>2250</v>
          </cell>
          <cell r="D19" t="str">
            <v>M</v>
          </cell>
          <cell r="E19">
            <v>219.19555555555556</v>
          </cell>
          <cell r="F19">
            <v>493190</v>
          </cell>
          <cell r="G19">
            <v>0</v>
          </cell>
          <cell r="H19">
            <v>0</v>
          </cell>
          <cell r="I19">
            <v>0.20088888888888889</v>
          </cell>
          <cell r="J19">
            <v>452</v>
          </cell>
          <cell r="K19">
            <v>219.19555555555556</v>
          </cell>
          <cell r="L19">
            <v>493190</v>
          </cell>
          <cell r="M19">
            <v>0</v>
          </cell>
          <cell r="N19">
            <v>0</v>
          </cell>
          <cell r="O19">
            <v>56.222222222222221</v>
          </cell>
          <cell r="P19">
            <v>126500</v>
          </cell>
        </row>
        <row r="20">
          <cell r="B20" t="str">
            <v>5S</v>
          </cell>
          <cell r="C20">
            <v>3.5</v>
          </cell>
          <cell r="D20">
            <v>2.11</v>
          </cell>
          <cell r="E20">
            <v>1</v>
          </cell>
          <cell r="F20">
            <v>0</v>
          </cell>
          <cell r="G20">
            <v>0</v>
          </cell>
          <cell r="H20">
            <v>0</v>
          </cell>
          <cell r="I20">
            <v>0</v>
          </cell>
          <cell r="J20">
            <v>0</v>
          </cell>
          <cell r="K20">
            <v>0</v>
          </cell>
          <cell r="L20">
            <v>0</v>
          </cell>
          <cell r="M20">
            <v>0</v>
          </cell>
          <cell r="N20">
            <v>0</v>
          </cell>
          <cell r="O20">
            <v>0</v>
          </cell>
          <cell r="P20">
            <v>0</v>
          </cell>
        </row>
        <row r="21">
          <cell r="A21" t="str">
            <v xml:space="preserve">  F.</v>
          </cell>
          <cell r="B21" t="str">
            <v xml:space="preserve"> PAGE/INTERCOMMUNICATION SYSTEM</v>
          </cell>
          <cell r="C21">
            <v>15</v>
          </cell>
          <cell r="D21" t="str">
            <v>SET</v>
          </cell>
          <cell r="E21">
            <v>67271.8</v>
          </cell>
          <cell r="F21">
            <v>1009077</v>
          </cell>
          <cell r="G21">
            <v>0</v>
          </cell>
          <cell r="H21">
            <v>0</v>
          </cell>
          <cell r="I21">
            <v>87.266666666666666</v>
          </cell>
          <cell r="J21">
            <v>1309</v>
          </cell>
          <cell r="K21">
            <v>67271.8</v>
          </cell>
          <cell r="L21">
            <v>1009077</v>
          </cell>
          <cell r="M21">
            <v>0</v>
          </cell>
          <cell r="N21">
            <v>0</v>
          </cell>
          <cell r="O21">
            <v>24435.333333333332</v>
          </cell>
          <cell r="P21">
            <v>366530</v>
          </cell>
        </row>
        <row r="22">
          <cell r="F22">
            <v>0</v>
          </cell>
          <cell r="G22">
            <v>0</v>
          </cell>
          <cell r="H22">
            <v>0</v>
          </cell>
          <cell r="I22">
            <v>0</v>
          </cell>
          <cell r="J22">
            <v>0</v>
          </cell>
          <cell r="K22">
            <v>0</v>
          </cell>
          <cell r="L22">
            <v>0</v>
          </cell>
          <cell r="M22">
            <v>0</v>
          </cell>
          <cell r="N22">
            <v>0</v>
          </cell>
          <cell r="O22">
            <v>0</v>
          </cell>
          <cell r="P22">
            <v>0</v>
          </cell>
        </row>
        <row r="23">
          <cell r="A23" t="str">
            <v xml:space="preserve">  G.</v>
          </cell>
          <cell r="B23" t="str">
            <v xml:space="preserve"> CCTV SYSTEM</v>
          </cell>
          <cell r="C23">
            <v>6</v>
          </cell>
          <cell r="D23" t="str">
            <v>SET</v>
          </cell>
          <cell r="E23">
            <v>291143.16666666669</v>
          </cell>
          <cell r="F23">
            <v>1746859</v>
          </cell>
          <cell r="G23">
            <v>0</v>
          </cell>
          <cell r="H23">
            <v>0</v>
          </cell>
          <cell r="I23">
            <v>221</v>
          </cell>
          <cell r="J23">
            <v>1326</v>
          </cell>
          <cell r="K23">
            <v>291143.16666666669</v>
          </cell>
          <cell r="L23">
            <v>1746859</v>
          </cell>
          <cell r="M23">
            <v>0</v>
          </cell>
          <cell r="N23">
            <v>0</v>
          </cell>
          <cell r="O23">
            <v>61933.5</v>
          </cell>
          <cell r="P23">
            <v>371601</v>
          </cell>
        </row>
        <row r="24">
          <cell r="F24">
            <v>0</v>
          </cell>
          <cell r="G24">
            <v>0</v>
          </cell>
          <cell r="H24">
            <v>0</v>
          </cell>
          <cell r="I24">
            <v>0</v>
          </cell>
          <cell r="J24">
            <v>0</v>
          </cell>
          <cell r="K24">
            <v>0</v>
          </cell>
          <cell r="L24">
            <v>0</v>
          </cell>
          <cell r="M24">
            <v>0</v>
          </cell>
          <cell r="N24">
            <v>0</v>
          </cell>
          <cell r="O24">
            <v>0</v>
          </cell>
          <cell r="P24">
            <v>0</v>
          </cell>
        </row>
        <row r="25">
          <cell r="A25" t="str">
            <v xml:space="preserve">  H.</v>
          </cell>
          <cell r="B25" t="str">
            <v xml:space="preserve"> CATHODIC PROTECTION SYSTEM</v>
          </cell>
          <cell r="C25">
            <v>60</v>
          </cell>
          <cell r="D25" t="str">
            <v>PC</v>
          </cell>
          <cell r="E25">
            <v>12445.316666666668</v>
          </cell>
          <cell r="F25">
            <v>746719</v>
          </cell>
          <cell r="G25">
            <v>0</v>
          </cell>
          <cell r="H25">
            <v>0</v>
          </cell>
          <cell r="I25">
            <v>17.083333333333332</v>
          </cell>
          <cell r="J25">
            <v>1025</v>
          </cell>
          <cell r="K25">
            <v>12445.316666666668</v>
          </cell>
          <cell r="L25">
            <v>746719</v>
          </cell>
          <cell r="M25">
            <v>0</v>
          </cell>
          <cell r="N25">
            <v>0</v>
          </cell>
          <cell r="O25">
            <v>6387.1</v>
          </cell>
          <cell r="P25">
            <v>383226</v>
          </cell>
        </row>
        <row r="26">
          <cell r="B26">
            <v>0</v>
          </cell>
          <cell r="I26">
            <v>0.15</v>
          </cell>
          <cell r="J26">
            <v>0</v>
          </cell>
          <cell r="K26">
            <v>0.15</v>
          </cell>
          <cell r="L26">
            <v>0</v>
          </cell>
          <cell r="M26">
            <v>0</v>
          </cell>
          <cell r="N26">
            <v>0</v>
          </cell>
          <cell r="O26">
            <v>0</v>
          </cell>
          <cell r="P26">
            <v>2</v>
          </cell>
          <cell r="Q26">
            <v>0</v>
          </cell>
        </row>
        <row r="27">
          <cell r="A27" t="str">
            <v xml:space="preserve">  I.</v>
          </cell>
          <cell r="B27" t="str">
            <v>APS SYSTEM</v>
          </cell>
          <cell r="C27">
            <v>60</v>
          </cell>
          <cell r="D27" t="str">
            <v>SET</v>
          </cell>
          <cell r="E27">
            <v>260365.88333333333</v>
          </cell>
          <cell r="F27">
            <v>15621953</v>
          </cell>
          <cell r="G27">
            <v>0</v>
          </cell>
          <cell r="H27">
            <v>0</v>
          </cell>
          <cell r="I27">
            <v>227.13333333333333</v>
          </cell>
          <cell r="J27">
            <v>13628</v>
          </cell>
          <cell r="K27">
            <v>260365.88333333333</v>
          </cell>
          <cell r="L27">
            <v>15621953</v>
          </cell>
          <cell r="M27">
            <v>0</v>
          </cell>
          <cell r="N27">
            <v>0</v>
          </cell>
          <cell r="O27">
            <v>63605.433333333334</v>
          </cell>
          <cell r="P27">
            <v>3816326</v>
          </cell>
          <cell r="Q27">
            <v>0</v>
          </cell>
        </row>
        <row r="28">
          <cell r="A28">
            <v>23</v>
          </cell>
          <cell r="B28" t="str">
            <v>5S</v>
          </cell>
          <cell r="C28">
            <v>3.5</v>
          </cell>
          <cell r="D28">
            <v>2.11</v>
          </cell>
          <cell r="E28">
            <v>1</v>
          </cell>
          <cell r="F28">
            <v>0</v>
          </cell>
          <cell r="G28">
            <v>0</v>
          </cell>
          <cell r="H28">
            <v>0</v>
          </cell>
          <cell r="I28">
            <v>0.3</v>
          </cell>
          <cell r="J28">
            <v>0</v>
          </cell>
          <cell r="K28">
            <v>0.3</v>
          </cell>
          <cell r="L28">
            <v>0</v>
          </cell>
          <cell r="M28">
            <v>0</v>
          </cell>
          <cell r="N28">
            <v>0</v>
          </cell>
          <cell r="O28">
            <v>0</v>
          </cell>
          <cell r="P28">
            <v>3</v>
          </cell>
          <cell r="Q28">
            <v>0</v>
          </cell>
        </row>
        <row r="29">
          <cell r="A29" t="str">
            <v xml:space="preserve">  J.</v>
          </cell>
          <cell r="B29" t="str">
            <v>U/G CONDUIT BANK</v>
          </cell>
          <cell r="C29">
            <v>2850</v>
          </cell>
          <cell r="D29" t="str">
            <v>M3</v>
          </cell>
          <cell r="E29">
            <v>2070.4561403508774</v>
          </cell>
          <cell r="F29">
            <v>5900800</v>
          </cell>
          <cell r="G29">
            <v>0</v>
          </cell>
          <cell r="H29">
            <v>0</v>
          </cell>
          <cell r="I29">
            <v>9.5898245614035087</v>
          </cell>
          <cell r="J29">
            <v>27331</v>
          </cell>
          <cell r="K29">
            <v>2070.4561403508774</v>
          </cell>
          <cell r="L29">
            <v>5900800</v>
          </cell>
          <cell r="M29">
            <v>0</v>
          </cell>
          <cell r="N29">
            <v>0</v>
          </cell>
          <cell r="O29">
            <v>7703.0175438596489</v>
          </cell>
          <cell r="P29">
            <v>21953600</v>
          </cell>
          <cell r="Q29">
            <v>0</v>
          </cell>
        </row>
        <row r="30">
          <cell r="A30">
            <v>25</v>
          </cell>
          <cell r="B30" t="str">
            <v>5S</v>
          </cell>
          <cell r="C30">
            <v>5</v>
          </cell>
          <cell r="D30">
            <v>2.77</v>
          </cell>
          <cell r="E30">
            <v>1</v>
          </cell>
          <cell r="F30">
            <v>0</v>
          </cell>
          <cell r="G30">
            <v>0</v>
          </cell>
          <cell r="H30">
            <v>0</v>
          </cell>
          <cell r="I30">
            <v>0.3</v>
          </cell>
          <cell r="J30">
            <v>0</v>
          </cell>
          <cell r="K30">
            <v>0.3</v>
          </cell>
          <cell r="L30">
            <v>0</v>
          </cell>
          <cell r="M30">
            <v>0</v>
          </cell>
          <cell r="N30">
            <v>0</v>
          </cell>
          <cell r="O30">
            <v>0</v>
          </cell>
          <cell r="P30">
            <v>4</v>
          </cell>
          <cell r="Q30">
            <v>0</v>
          </cell>
        </row>
        <row r="31">
          <cell r="A31">
            <v>26</v>
          </cell>
          <cell r="B31" t="str">
            <v>5S</v>
          </cell>
          <cell r="C31">
            <v>6</v>
          </cell>
          <cell r="D31">
            <v>2.77</v>
          </cell>
          <cell r="E31">
            <v>1.7652958621831609E-284</v>
          </cell>
          <cell r="F31">
            <v>0</v>
          </cell>
          <cell r="G31">
            <v>0</v>
          </cell>
          <cell r="H31">
            <v>0</v>
          </cell>
          <cell r="I31">
            <v>0</v>
          </cell>
          <cell r="J31">
            <v>0</v>
          </cell>
          <cell r="K31" t="str">
            <v>M+L</v>
          </cell>
          <cell r="L31" t="str">
            <v>M+L</v>
          </cell>
          <cell r="M31">
            <v>0</v>
          </cell>
          <cell r="N31">
            <v>0</v>
          </cell>
          <cell r="O31">
            <v>60</v>
          </cell>
          <cell r="P31">
            <v>420000</v>
          </cell>
          <cell r="Q31">
            <v>0</v>
          </cell>
        </row>
        <row r="32">
          <cell r="A32">
            <v>22.062500003958178</v>
          </cell>
          <cell r="B32" t="str">
            <v>TOTAL (ALT-1)</v>
          </cell>
          <cell r="C32">
            <v>0</v>
          </cell>
          <cell r="D32">
            <v>0</v>
          </cell>
          <cell r="E32">
            <v>0</v>
          </cell>
          <cell r="F32">
            <v>197890079</v>
          </cell>
          <cell r="G32">
            <v>0</v>
          </cell>
          <cell r="H32">
            <v>0</v>
          </cell>
          <cell r="I32">
            <v>0</v>
          </cell>
          <cell r="J32">
            <v>109667</v>
          </cell>
          <cell r="K32">
            <v>0</v>
          </cell>
          <cell r="L32">
            <v>197890079</v>
          </cell>
          <cell r="M32">
            <v>0</v>
          </cell>
          <cell r="N32">
            <v>0</v>
          </cell>
          <cell r="O32">
            <v>0</v>
          </cell>
          <cell r="P32">
            <v>48005061</v>
          </cell>
          <cell r="Q32">
            <v>109667</v>
          </cell>
        </row>
        <row r="33">
          <cell r="A33">
            <v>28</v>
          </cell>
          <cell r="B33">
            <v>42</v>
          </cell>
          <cell r="C33">
            <v>42</v>
          </cell>
          <cell r="D33">
            <v>42</v>
          </cell>
          <cell r="E33" t="str">
            <v xml:space="preserve"> </v>
          </cell>
          <cell r="F33">
            <v>0</v>
          </cell>
          <cell r="G33">
            <v>0</v>
          </cell>
          <cell r="H33">
            <v>0</v>
          </cell>
          <cell r="I33">
            <v>0</v>
          </cell>
          <cell r="J33">
            <v>0</v>
          </cell>
          <cell r="K33">
            <v>0</v>
          </cell>
          <cell r="L33">
            <v>0</v>
          </cell>
          <cell r="M33">
            <v>0</v>
          </cell>
          <cell r="N33">
            <v>0</v>
          </cell>
          <cell r="O33">
            <v>0</v>
          </cell>
          <cell r="P33">
            <v>0</v>
          </cell>
          <cell r="Q33">
            <v>0</v>
          </cell>
        </row>
        <row r="34">
          <cell r="A34" t="str">
            <v>OTHER</v>
          </cell>
          <cell r="B34" t="str">
            <v xml:space="preserve"> CATHODIC PROTECTION SYSTEM  FOR TRUNK LINE</v>
          </cell>
          <cell r="C34">
            <v>1</v>
          </cell>
          <cell r="D34" t="str">
            <v>LOT</v>
          </cell>
          <cell r="E34">
            <v>0</v>
          </cell>
          <cell r="F34">
            <v>4357694</v>
          </cell>
          <cell r="G34">
            <v>0</v>
          </cell>
          <cell r="H34">
            <v>0</v>
          </cell>
          <cell r="I34">
            <v>0</v>
          </cell>
          <cell r="J34">
            <v>6089</v>
          </cell>
          <cell r="K34">
            <v>0</v>
          </cell>
          <cell r="L34">
            <v>4357694</v>
          </cell>
          <cell r="M34">
            <v>0</v>
          </cell>
          <cell r="N34">
            <v>0</v>
          </cell>
          <cell r="O34">
            <v>0</v>
          </cell>
          <cell r="P34">
            <v>2372268</v>
          </cell>
          <cell r="Q34">
            <v>6089</v>
          </cell>
        </row>
        <row r="35">
          <cell r="A35">
            <v>33</v>
          </cell>
          <cell r="B35" t="str">
            <v xml:space="preserve">     4"</v>
          </cell>
          <cell r="C35">
            <v>350</v>
          </cell>
          <cell r="D35" t="str">
            <v>M</v>
          </cell>
          <cell r="E35">
            <v>343</v>
          </cell>
          <cell r="F35">
            <v>120050</v>
          </cell>
          <cell r="G35">
            <v>0</v>
          </cell>
          <cell r="H35">
            <v>0</v>
          </cell>
          <cell r="I35">
            <v>0</v>
          </cell>
          <cell r="J35">
            <v>0</v>
          </cell>
          <cell r="K35">
            <v>410000</v>
          </cell>
          <cell r="L35">
            <v>0</v>
          </cell>
          <cell r="M35">
            <v>0</v>
          </cell>
          <cell r="N35">
            <v>0</v>
          </cell>
          <cell r="O35">
            <v>0</v>
          </cell>
          <cell r="P35">
            <v>0</v>
          </cell>
          <cell r="Q35">
            <v>0</v>
          </cell>
        </row>
        <row r="36">
          <cell r="A36">
            <v>31</v>
          </cell>
          <cell r="B36" t="str">
            <v xml:space="preserve">MATERIAL PRICE 造價分析 </v>
          </cell>
          <cell r="C36">
            <v>508</v>
          </cell>
          <cell r="D36" t="str">
            <v>SET</v>
          </cell>
          <cell r="E36" t="str">
            <v xml:space="preserve"> </v>
          </cell>
          <cell r="F36">
            <v>0</v>
          </cell>
          <cell r="G36">
            <v>0</v>
          </cell>
          <cell r="H36">
            <v>0</v>
          </cell>
          <cell r="I36">
            <v>0</v>
          </cell>
          <cell r="J36">
            <v>0</v>
          </cell>
          <cell r="K36">
            <v>0</v>
          </cell>
          <cell r="L36">
            <v>0</v>
          </cell>
          <cell r="M36">
            <v>0</v>
          </cell>
          <cell r="N36">
            <v>0</v>
          </cell>
          <cell r="O36">
            <v>0</v>
          </cell>
          <cell r="P36">
            <v>0</v>
          </cell>
          <cell r="Q36">
            <v>0</v>
          </cell>
        </row>
        <row r="37">
          <cell r="A37">
            <v>32</v>
          </cell>
          <cell r="B37" t="str">
            <v xml:space="preserve">CAPACITOR </v>
          </cell>
          <cell r="C37">
            <v>0</v>
          </cell>
          <cell r="D37" t="str">
            <v>KVA</v>
          </cell>
          <cell r="E37" t="str">
            <v xml:space="preserve"> </v>
          </cell>
          <cell r="F37">
            <v>0</v>
          </cell>
          <cell r="G37">
            <v>0</v>
          </cell>
          <cell r="H37">
            <v>0</v>
          </cell>
          <cell r="I37">
            <v>0</v>
          </cell>
          <cell r="J37">
            <v>0</v>
          </cell>
          <cell r="K37">
            <v>0</v>
          </cell>
          <cell r="L37">
            <v>0</v>
          </cell>
          <cell r="M37">
            <v>0</v>
          </cell>
          <cell r="N37">
            <v>0</v>
          </cell>
          <cell r="O37">
            <v>0</v>
          </cell>
          <cell r="P37">
            <v>0</v>
          </cell>
          <cell r="Q37">
            <v>0</v>
          </cell>
        </row>
        <row r="38">
          <cell r="A38">
            <v>33</v>
          </cell>
          <cell r="B38" t="str">
            <v>CABLE &amp; WIRE FOR POWER SYSTEM</v>
          </cell>
          <cell r="C38">
            <v>130730</v>
          </cell>
          <cell r="D38" t="str">
            <v>M</v>
          </cell>
          <cell r="E38" t="str">
            <v xml:space="preserve"> </v>
          </cell>
          <cell r="F38">
            <v>0</v>
          </cell>
          <cell r="G38">
            <v>0</v>
          </cell>
          <cell r="H38">
            <v>0</v>
          </cell>
          <cell r="I38">
            <v>0</v>
          </cell>
          <cell r="J38">
            <v>0</v>
          </cell>
          <cell r="K38">
            <v>0</v>
          </cell>
          <cell r="L38">
            <v>0</v>
          </cell>
          <cell r="M38">
            <v>0</v>
          </cell>
          <cell r="N38">
            <v>0</v>
          </cell>
          <cell r="O38">
            <v>0</v>
          </cell>
          <cell r="P38">
            <v>0</v>
          </cell>
          <cell r="Q38">
            <v>0</v>
          </cell>
        </row>
        <row r="39">
          <cell r="A39">
            <v>34</v>
          </cell>
          <cell r="B39" t="str">
            <v>LIGHTING FIXTURE</v>
          </cell>
          <cell r="C39">
            <v>508</v>
          </cell>
          <cell r="D39" t="str">
            <v>SET</v>
          </cell>
          <cell r="E39" t="str">
            <v xml:space="preserve"> </v>
          </cell>
          <cell r="F39">
            <v>0</v>
          </cell>
          <cell r="G39">
            <v>0</v>
          </cell>
          <cell r="H39">
            <v>0</v>
          </cell>
          <cell r="I39">
            <v>0</v>
          </cell>
          <cell r="J39">
            <v>0</v>
          </cell>
          <cell r="K39">
            <v>0</v>
          </cell>
          <cell r="L39">
            <v>0</v>
          </cell>
          <cell r="M39">
            <v>0</v>
          </cell>
          <cell r="N39">
            <v>0</v>
          </cell>
          <cell r="O39">
            <v>0</v>
          </cell>
          <cell r="P39">
            <v>0</v>
          </cell>
          <cell r="Q39">
            <v>0</v>
          </cell>
        </row>
        <row r="40">
          <cell r="A40">
            <v>35</v>
          </cell>
          <cell r="B40">
            <v>64</v>
          </cell>
          <cell r="C40">
            <v>64</v>
          </cell>
          <cell r="D40">
            <v>64</v>
          </cell>
          <cell r="E40" t="str">
            <v xml:space="preserve"> </v>
          </cell>
          <cell r="F40">
            <v>0</v>
          </cell>
          <cell r="G40">
            <v>0</v>
          </cell>
          <cell r="H40">
            <v>0</v>
          </cell>
          <cell r="I40">
            <v>0</v>
          </cell>
          <cell r="J40">
            <v>0</v>
          </cell>
          <cell r="K40">
            <v>0</v>
          </cell>
          <cell r="L40">
            <v>0</v>
          </cell>
          <cell r="M40">
            <v>0</v>
          </cell>
          <cell r="N40">
            <v>0</v>
          </cell>
          <cell r="O40">
            <v>0</v>
          </cell>
          <cell r="P40">
            <v>0</v>
          </cell>
          <cell r="Q40">
            <v>0</v>
          </cell>
        </row>
        <row r="41">
          <cell r="A41">
            <v>36</v>
          </cell>
          <cell r="B41" t="str">
            <v>LABOR PRICE 造價分析</v>
          </cell>
          <cell r="C41">
            <v>36</v>
          </cell>
          <cell r="D41">
            <v>36</v>
          </cell>
          <cell r="E41" t="str">
            <v xml:space="preserve"> </v>
          </cell>
          <cell r="F41">
            <v>0</v>
          </cell>
          <cell r="G41">
            <v>0</v>
          </cell>
          <cell r="H41">
            <v>0</v>
          </cell>
          <cell r="I41">
            <v>0</v>
          </cell>
          <cell r="J41">
            <v>0</v>
          </cell>
          <cell r="K41">
            <v>0</v>
          </cell>
          <cell r="L41">
            <v>0</v>
          </cell>
          <cell r="M41">
            <v>0</v>
          </cell>
          <cell r="N41">
            <v>0</v>
          </cell>
          <cell r="O41">
            <v>0</v>
          </cell>
          <cell r="P41">
            <v>0</v>
          </cell>
          <cell r="Q41">
            <v>0</v>
          </cell>
        </row>
        <row r="42">
          <cell r="A42">
            <v>37</v>
          </cell>
          <cell r="B42" t="str">
            <v xml:space="preserve">CAPACITOR </v>
          </cell>
          <cell r="C42">
            <v>0</v>
          </cell>
          <cell r="D42" t="str">
            <v>KVA</v>
          </cell>
          <cell r="E42" t="str">
            <v xml:space="preserve"> </v>
          </cell>
          <cell r="F42">
            <v>0</v>
          </cell>
          <cell r="G42">
            <v>0</v>
          </cell>
          <cell r="H42">
            <v>0</v>
          </cell>
          <cell r="I42">
            <v>0</v>
          </cell>
          <cell r="J42">
            <v>0</v>
          </cell>
          <cell r="K42">
            <v>0</v>
          </cell>
          <cell r="L42">
            <v>0</v>
          </cell>
          <cell r="M42">
            <v>0</v>
          </cell>
          <cell r="N42">
            <v>0</v>
          </cell>
          <cell r="O42">
            <v>0</v>
          </cell>
          <cell r="P42">
            <v>0</v>
          </cell>
          <cell r="Q42">
            <v>0</v>
          </cell>
        </row>
        <row r="43">
          <cell r="A43">
            <v>38</v>
          </cell>
          <cell r="B43" t="str">
            <v>CABLE &amp; WIRE FOR POWER SYSTEM</v>
          </cell>
          <cell r="C43">
            <v>130730</v>
          </cell>
          <cell r="D43" t="str">
            <v>M</v>
          </cell>
          <cell r="E43">
            <v>0</v>
          </cell>
          <cell r="F43">
            <v>0</v>
          </cell>
          <cell r="G43">
            <v>0</v>
          </cell>
          <cell r="H43">
            <v>0</v>
          </cell>
          <cell r="I43">
            <v>0.73359596114128356</v>
          </cell>
          <cell r="J43">
            <v>95903</v>
          </cell>
          <cell r="K43">
            <v>95903</v>
          </cell>
          <cell r="L43">
            <v>0</v>
          </cell>
          <cell r="M43">
            <v>0</v>
          </cell>
          <cell r="N43">
            <v>0</v>
          </cell>
          <cell r="O43">
            <v>0</v>
          </cell>
          <cell r="P43">
            <v>0</v>
          </cell>
          <cell r="Q43">
            <v>0</v>
          </cell>
        </row>
        <row r="44">
          <cell r="A44" t="str">
            <v>A.3.2</v>
          </cell>
          <cell r="B44" t="str">
            <v>LIGHTING FIXTURE</v>
          </cell>
          <cell r="C44">
            <v>508</v>
          </cell>
          <cell r="D44" t="str">
            <v>SET</v>
          </cell>
          <cell r="E44">
            <v>500000</v>
          </cell>
          <cell r="F44">
            <v>5000000</v>
          </cell>
          <cell r="G44">
            <v>0</v>
          </cell>
          <cell r="H44">
            <v>0</v>
          </cell>
          <cell r="I44">
            <v>0</v>
          </cell>
          <cell r="J44">
            <v>0</v>
          </cell>
          <cell r="K44">
            <v>0</v>
          </cell>
          <cell r="L44">
            <v>0</v>
          </cell>
          <cell r="M44">
            <v>0</v>
          </cell>
          <cell r="N44">
            <v>0</v>
          </cell>
          <cell r="O44">
            <v>0</v>
          </cell>
          <cell r="P44">
            <v>0</v>
          </cell>
          <cell r="Q44">
            <v>0</v>
          </cell>
        </row>
        <row r="45">
          <cell r="A45" t="str">
            <v>AVE.</v>
          </cell>
          <cell r="B45" t="str">
            <v xml:space="preserve"> </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row>
        <row r="46">
          <cell r="A46" t="str">
            <v>ALT-2</v>
          </cell>
          <cell r="B46">
            <v>0</v>
          </cell>
          <cell r="C46" t="str">
            <v xml:space="preserve"> </v>
          </cell>
          <cell r="D46" t="str">
            <v xml:space="preserve"> </v>
          </cell>
          <cell r="E46">
            <v>0</v>
          </cell>
          <cell r="F46">
            <v>0</v>
          </cell>
          <cell r="G46">
            <v>0</v>
          </cell>
          <cell r="H46">
            <v>0</v>
          </cell>
          <cell r="I46">
            <v>0</v>
          </cell>
          <cell r="J46">
            <v>0</v>
          </cell>
          <cell r="K46">
            <v>0</v>
          </cell>
          <cell r="L46">
            <v>0</v>
          </cell>
          <cell r="M46">
            <v>0</v>
          </cell>
          <cell r="N46">
            <v>0</v>
          </cell>
          <cell r="O46">
            <v>0</v>
          </cell>
          <cell r="P46">
            <v>0</v>
          </cell>
        </row>
        <row r="47">
          <cell r="A47">
            <v>1</v>
          </cell>
          <cell r="B47" t="str">
            <v xml:space="preserve">  6.9KV GCS ,  NEMA CLASS E2 , MCC PANEL</v>
          </cell>
          <cell r="C47">
            <v>-1</v>
          </cell>
          <cell r="D47" t="str">
            <v>PNL</v>
          </cell>
          <cell r="E47">
            <v>500000</v>
          </cell>
          <cell r="F47">
            <v>-500000</v>
          </cell>
          <cell r="G47">
            <v>0</v>
          </cell>
          <cell r="H47">
            <v>0</v>
          </cell>
          <cell r="I47">
            <v>20</v>
          </cell>
          <cell r="J47">
            <v>-20</v>
          </cell>
          <cell r="K47">
            <v>500000</v>
          </cell>
          <cell r="L47">
            <v>-500000</v>
          </cell>
          <cell r="M47">
            <v>0</v>
          </cell>
          <cell r="N47">
            <v>0</v>
          </cell>
          <cell r="O47">
            <v>5600</v>
          </cell>
          <cell r="P47">
            <v>-5600</v>
          </cell>
          <cell r="Q47">
            <v>0</v>
          </cell>
        </row>
        <row r="48">
          <cell r="A48">
            <v>2</v>
          </cell>
          <cell r="B48" t="str">
            <v xml:space="preserve">  600V POWER CABLE 3/C 5.5 sq.mm  XLPE/PVC</v>
          </cell>
          <cell r="C48">
            <v>-195</v>
          </cell>
          <cell r="D48" t="str">
            <v>M</v>
          </cell>
          <cell r="E48">
            <v>20</v>
          </cell>
          <cell r="F48">
            <v>-3900</v>
          </cell>
          <cell r="G48">
            <v>0</v>
          </cell>
          <cell r="H48">
            <v>0</v>
          </cell>
          <cell r="I48">
            <v>0.1</v>
          </cell>
          <cell r="J48">
            <v>-20</v>
          </cell>
          <cell r="K48">
            <v>20</v>
          </cell>
          <cell r="L48">
            <v>-3900</v>
          </cell>
          <cell r="M48">
            <v>0</v>
          </cell>
          <cell r="N48">
            <v>0</v>
          </cell>
          <cell r="O48">
            <v>28</v>
          </cell>
          <cell r="P48">
            <v>-5460</v>
          </cell>
          <cell r="Q48">
            <v>0</v>
          </cell>
        </row>
        <row r="49">
          <cell r="A49">
            <v>3</v>
          </cell>
          <cell r="B49" t="str">
            <v xml:space="preserve">  600V CONTROL CABLE 12/C 2.0 sq.mm  PVC/PVC</v>
          </cell>
          <cell r="C49">
            <v>-195</v>
          </cell>
          <cell r="D49" t="str">
            <v>M</v>
          </cell>
          <cell r="E49">
            <v>38</v>
          </cell>
          <cell r="F49">
            <v>-7410</v>
          </cell>
          <cell r="G49">
            <v>0</v>
          </cell>
          <cell r="H49">
            <v>0</v>
          </cell>
          <cell r="I49">
            <v>0.13800000000000001</v>
          </cell>
          <cell r="J49">
            <v>-27</v>
          </cell>
          <cell r="K49">
            <v>38</v>
          </cell>
          <cell r="L49">
            <v>-7410</v>
          </cell>
          <cell r="M49">
            <v>0</v>
          </cell>
          <cell r="N49">
            <v>0</v>
          </cell>
          <cell r="O49">
            <v>39</v>
          </cell>
          <cell r="P49">
            <v>-7605</v>
          </cell>
          <cell r="Q49">
            <v>0</v>
          </cell>
        </row>
        <row r="50">
          <cell r="A50">
            <v>4</v>
          </cell>
          <cell r="B50" t="str">
            <v xml:space="preserve">  8KV POWER CABLE 3/C  38 sq.mm  XLPE/PVC</v>
          </cell>
          <cell r="C50">
            <v>-580</v>
          </cell>
          <cell r="D50" t="str">
            <v>M</v>
          </cell>
          <cell r="E50">
            <v>268</v>
          </cell>
          <cell r="F50">
            <v>-155440</v>
          </cell>
          <cell r="G50">
            <v>0</v>
          </cell>
          <cell r="H50">
            <v>0</v>
          </cell>
          <cell r="I50">
            <v>0.32100000000000001</v>
          </cell>
          <cell r="J50">
            <v>-186</v>
          </cell>
          <cell r="K50">
            <v>268</v>
          </cell>
          <cell r="L50">
            <v>-155440</v>
          </cell>
          <cell r="M50">
            <v>0</v>
          </cell>
          <cell r="N50">
            <v>0</v>
          </cell>
          <cell r="O50">
            <v>90</v>
          </cell>
          <cell r="P50">
            <v>-52200</v>
          </cell>
          <cell r="Q50">
            <v>0</v>
          </cell>
        </row>
        <row r="51">
          <cell r="A51">
            <v>5</v>
          </cell>
          <cell r="B51" t="str">
            <v xml:space="preserve">  8KV POWER CABLE 3/C  60 sq.mm  XLPE/PVC</v>
          </cell>
          <cell r="C51">
            <v>390</v>
          </cell>
          <cell r="D51" t="str">
            <v>M</v>
          </cell>
          <cell r="E51">
            <v>367</v>
          </cell>
          <cell r="F51">
            <v>143130</v>
          </cell>
          <cell r="G51">
            <v>0</v>
          </cell>
          <cell r="H51">
            <v>0</v>
          </cell>
          <cell r="I51">
            <v>0.38800000000000001</v>
          </cell>
          <cell r="J51">
            <v>151</v>
          </cell>
          <cell r="K51">
            <v>367</v>
          </cell>
          <cell r="L51">
            <v>143130</v>
          </cell>
          <cell r="M51">
            <v>0</v>
          </cell>
          <cell r="N51">
            <v>0</v>
          </cell>
          <cell r="O51">
            <v>109</v>
          </cell>
          <cell r="P51">
            <v>42510</v>
          </cell>
          <cell r="Q51">
            <v>0</v>
          </cell>
        </row>
        <row r="52">
          <cell r="A52">
            <v>6</v>
          </cell>
          <cell r="B52" t="str">
            <v xml:space="preserve"> PVC CONDUIT, THICK WALL, CNS1302 SCH. B , 2"</v>
          </cell>
          <cell r="C52">
            <v>-390</v>
          </cell>
          <cell r="D52" t="str">
            <v>M</v>
          </cell>
          <cell r="E52">
            <v>38</v>
          </cell>
          <cell r="F52">
            <v>-14820</v>
          </cell>
          <cell r="G52">
            <v>0</v>
          </cell>
          <cell r="H52">
            <v>0</v>
          </cell>
          <cell r="I52">
            <v>0.3</v>
          </cell>
          <cell r="J52">
            <v>-117</v>
          </cell>
          <cell r="K52">
            <v>38</v>
          </cell>
          <cell r="L52">
            <v>-14820</v>
          </cell>
          <cell r="M52">
            <v>0</v>
          </cell>
          <cell r="N52">
            <v>0</v>
          </cell>
          <cell r="O52">
            <v>84</v>
          </cell>
          <cell r="P52">
            <v>-32760</v>
          </cell>
          <cell r="Q52">
            <v>0</v>
          </cell>
        </row>
        <row r="53">
          <cell r="A53">
            <v>7</v>
          </cell>
          <cell r="B53" t="str">
            <v xml:space="preserve"> MISCELLANEOUS </v>
          </cell>
          <cell r="C53">
            <v>1</v>
          </cell>
          <cell r="D53" t="str">
            <v>LOT</v>
          </cell>
          <cell r="E53">
            <v>-708.6</v>
          </cell>
          <cell r="F53">
            <v>-709</v>
          </cell>
          <cell r="G53">
            <v>0</v>
          </cell>
          <cell r="H53">
            <v>0</v>
          </cell>
          <cell r="I53">
            <v>-2.46</v>
          </cell>
          <cell r="J53">
            <v>-2</v>
          </cell>
          <cell r="K53">
            <v>-709</v>
          </cell>
          <cell r="L53">
            <v>-709</v>
          </cell>
          <cell r="M53">
            <v>0</v>
          </cell>
          <cell r="N53">
            <v>0</v>
          </cell>
          <cell r="O53">
            <v>-689</v>
          </cell>
          <cell r="P53">
            <v>-689</v>
          </cell>
        </row>
        <row r="54">
          <cell r="B54" t="str">
            <v>SUB-TOTAL : (ALT-1)</v>
          </cell>
          <cell r="C54">
            <v>0</v>
          </cell>
          <cell r="D54">
            <v>0</v>
          </cell>
          <cell r="E54">
            <v>0</v>
          </cell>
          <cell r="F54">
            <v>-539149</v>
          </cell>
          <cell r="G54">
            <v>0</v>
          </cell>
          <cell r="H54">
            <v>0</v>
          </cell>
          <cell r="I54">
            <v>0</v>
          </cell>
          <cell r="J54">
            <v>-221</v>
          </cell>
          <cell r="K54">
            <v>0</v>
          </cell>
          <cell r="L54">
            <v>-539149</v>
          </cell>
          <cell r="M54">
            <v>0</v>
          </cell>
          <cell r="N54">
            <v>0</v>
          </cell>
          <cell r="O54">
            <v>0</v>
          </cell>
          <cell r="P54">
            <v>-61804</v>
          </cell>
          <cell r="Q54">
            <v>-221</v>
          </cell>
        </row>
        <row r="55">
          <cell r="H55">
            <v>0</v>
          </cell>
          <cell r="I55">
            <v>0.31715698242186791</v>
          </cell>
          <cell r="J55">
            <v>98</v>
          </cell>
          <cell r="K55">
            <v>232</v>
          </cell>
          <cell r="L55">
            <v>69600</v>
          </cell>
          <cell r="M55">
            <v>0</v>
          </cell>
          <cell r="N55">
            <v>0</v>
          </cell>
          <cell r="O55">
            <v>91</v>
          </cell>
          <cell r="P55">
            <v>27300</v>
          </cell>
        </row>
        <row r="56">
          <cell r="A56" t="str">
            <v>ALT-3</v>
          </cell>
        </row>
        <row r="57">
          <cell r="A57">
            <v>1</v>
          </cell>
          <cell r="B57" t="str">
            <v xml:space="preserve"> AUTO-TRANSFORMER FOR 6.9KV 8500KW MOTOR STARTER , </v>
          </cell>
          <cell r="C57">
            <v>1</v>
          </cell>
          <cell r="D57" t="str">
            <v>SET</v>
          </cell>
          <cell r="E57">
            <v>484000</v>
          </cell>
          <cell r="F57">
            <v>484000</v>
          </cell>
          <cell r="G57">
            <v>0</v>
          </cell>
          <cell r="H57">
            <v>0</v>
          </cell>
          <cell r="I57">
            <v>20</v>
          </cell>
          <cell r="J57">
            <v>20</v>
          </cell>
          <cell r="K57">
            <v>484000</v>
          </cell>
          <cell r="L57">
            <v>484000</v>
          </cell>
          <cell r="M57">
            <v>0</v>
          </cell>
          <cell r="N57">
            <v>0</v>
          </cell>
          <cell r="O57">
            <v>5600</v>
          </cell>
          <cell r="P57">
            <v>5600</v>
          </cell>
        </row>
        <row r="58">
          <cell r="A58">
            <v>3</v>
          </cell>
          <cell r="B58" t="str">
            <v xml:space="preserve"> TAP 80% , STARTING TIME 60 Sec. (MOTOR PF=0.7 , EFF=0.9)</v>
          </cell>
          <cell r="C58">
            <v>2</v>
          </cell>
          <cell r="D58" t="str">
            <v>P_x000E_L</v>
          </cell>
          <cell r="E58">
            <v>1500000</v>
          </cell>
          <cell r="F58">
            <v>0</v>
          </cell>
          <cell r="G58">
            <v>0</v>
          </cell>
          <cell r="H58">
            <v>0</v>
          </cell>
          <cell r="I58">
            <v>0</v>
          </cell>
          <cell r="J58">
            <v>0</v>
          </cell>
          <cell r="K58">
            <v>0</v>
          </cell>
          <cell r="L58">
            <v>0</v>
          </cell>
          <cell r="M58">
            <v>0</v>
          </cell>
          <cell r="N58">
            <v>0</v>
          </cell>
          <cell r="O58">
            <v>0</v>
          </cell>
          <cell r="P58">
            <v>0</v>
          </cell>
        </row>
        <row r="59">
          <cell r="A59">
            <v>2</v>
          </cell>
          <cell r="B59" t="str">
            <v xml:space="preserve">  6.9KV VCB 1250A 40KA</v>
          </cell>
          <cell r="C59">
            <v>3</v>
          </cell>
          <cell r="D59" t="str">
            <v>PNL</v>
          </cell>
          <cell r="E59">
            <v>800000</v>
          </cell>
          <cell r="F59">
            <v>2400000</v>
          </cell>
          <cell r="G59">
            <v>0</v>
          </cell>
          <cell r="H59">
            <v>0</v>
          </cell>
          <cell r="I59">
            <v>20</v>
          </cell>
          <cell r="J59">
            <v>60</v>
          </cell>
          <cell r="K59">
            <v>800000</v>
          </cell>
          <cell r="L59">
            <v>2400000</v>
          </cell>
          <cell r="M59">
            <v>0</v>
          </cell>
          <cell r="N59">
            <v>0</v>
          </cell>
          <cell r="O59">
            <v>5600</v>
          </cell>
          <cell r="P59">
            <v>16800</v>
          </cell>
          <cell r="Q59">
            <v>0</v>
          </cell>
        </row>
        <row r="60">
          <cell r="A60">
            <v>3</v>
          </cell>
          <cell r="B60" t="str">
            <v xml:space="preserve">  6.9KV 2000KVA , W/GCS , CAPACIATOR PANEL</v>
          </cell>
          <cell r="C60">
            <v>2</v>
          </cell>
          <cell r="D60" t="str">
            <v>PNL</v>
          </cell>
          <cell r="E60">
            <v>1500000</v>
          </cell>
          <cell r="F60">
            <v>3000000</v>
          </cell>
          <cell r="G60">
            <v>0</v>
          </cell>
          <cell r="H60">
            <v>0</v>
          </cell>
          <cell r="I60">
            <v>30</v>
          </cell>
          <cell r="J60">
            <v>60</v>
          </cell>
          <cell r="K60">
            <v>1500000</v>
          </cell>
          <cell r="L60">
            <v>3000000</v>
          </cell>
          <cell r="M60">
            <v>0</v>
          </cell>
          <cell r="N60">
            <v>0</v>
          </cell>
          <cell r="O60">
            <v>8400</v>
          </cell>
          <cell r="P60">
            <v>16800</v>
          </cell>
        </row>
        <row r="61">
          <cell r="A61">
            <v>4</v>
          </cell>
          <cell r="B61" t="str">
            <v xml:space="preserve">  600V POWER CABLE 3/C 5.5 sq.mm  XLPE/PVC</v>
          </cell>
          <cell r="C61">
            <v>200</v>
          </cell>
          <cell r="D61" t="str">
            <v>M</v>
          </cell>
          <cell r="E61">
            <v>20</v>
          </cell>
          <cell r="F61">
            <v>4000</v>
          </cell>
          <cell r="G61">
            <v>0</v>
          </cell>
          <cell r="H61">
            <v>0</v>
          </cell>
          <cell r="I61">
            <v>0.1</v>
          </cell>
          <cell r="J61">
            <v>20</v>
          </cell>
          <cell r="K61">
            <v>20</v>
          </cell>
          <cell r="L61">
            <v>4000</v>
          </cell>
          <cell r="M61">
            <v>0</v>
          </cell>
          <cell r="N61">
            <v>0</v>
          </cell>
          <cell r="O61">
            <v>28</v>
          </cell>
          <cell r="P61">
            <v>5600</v>
          </cell>
          <cell r="Q61">
            <v>0</v>
          </cell>
        </row>
        <row r="62">
          <cell r="A62">
            <v>5</v>
          </cell>
          <cell r="B62" t="str">
            <v xml:space="preserve">  600V POWER CABLE 3/C 22sq.mm  XLPE/PVC</v>
          </cell>
          <cell r="C62">
            <v>600</v>
          </cell>
          <cell r="D62" t="str">
            <v>M</v>
          </cell>
          <cell r="E62">
            <v>70</v>
          </cell>
          <cell r="F62">
            <v>42000</v>
          </cell>
          <cell r="G62">
            <v>0</v>
          </cell>
          <cell r="H62">
            <v>0</v>
          </cell>
          <cell r="I62">
            <v>0.18099999999999999</v>
          </cell>
          <cell r="J62">
            <v>109</v>
          </cell>
          <cell r="K62">
            <v>70</v>
          </cell>
          <cell r="L62">
            <v>42000</v>
          </cell>
          <cell r="M62">
            <v>0</v>
          </cell>
          <cell r="N62">
            <v>0</v>
          </cell>
          <cell r="O62">
            <v>51</v>
          </cell>
          <cell r="P62">
            <v>30600</v>
          </cell>
          <cell r="Q62">
            <v>0</v>
          </cell>
        </row>
        <row r="63">
          <cell r="A63">
            <v>6</v>
          </cell>
          <cell r="B63" t="str">
            <v xml:space="preserve">  600V CONTROL CABLE 7/C 2.1 sq.mm  PVC/PVC</v>
          </cell>
          <cell r="C63">
            <v>600</v>
          </cell>
          <cell r="D63" t="str">
            <v>M</v>
          </cell>
          <cell r="E63">
            <v>24</v>
          </cell>
          <cell r="F63">
            <v>14400</v>
          </cell>
          <cell r="G63">
            <v>0</v>
          </cell>
          <cell r="H63">
            <v>0</v>
          </cell>
          <cell r="I63">
            <v>0.105</v>
          </cell>
          <cell r="J63">
            <v>63</v>
          </cell>
          <cell r="K63">
            <v>24</v>
          </cell>
          <cell r="L63">
            <v>14400</v>
          </cell>
          <cell r="M63">
            <v>0</v>
          </cell>
          <cell r="N63">
            <v>0</v>
          </cell>
          <cell r="O63">
            <v>29</v>
          </cell>
          <cell r="P63">
            <v>17400</v>
          </cell>
          <cell r="Q63">
            <v>0</v>
          </cell>
        </row>
        <row r="64">
          <cell r="A64">
            <v>7</v>
          </cell>
          <cell r="B64" t="str">
            <v xml:space="preserve">  600V CONTROL CABLE 12/C 2.0 sq.mm  PVC/PVC</v>
          </cell>
          <cell r="C64">
            <v>200</v>
          </cell>
          <cell r="D64" t="str">
            <v>M</v>
          </cell>
          <cell r="E64">
            <v>38</v>
          </cell>
          <cell r="F64">
            <v>7600</v>
          </cell>
          <cell r="G64">
            <v>0</v>
          </cell>
          <cell r="H64">
            <v>0</v>
          </cell>
          <cell r="I64">
            <v>0.13800000000000001</v>
          </cell>
          <cell r="J64">
            <v>28</v>
          </cell>
          <cell r="K64">
            <v>38</v>
          </cell>
          <cell r="L64">
            <v>7600</v>
          </cell>
          <cell r="M64">
            <v>0</v>
          </cell>
          <cell r="N64">
            <v>0</v>
          </cell>
          <cell r="O64">
            <v>39</v>
          </cell>
          <cell r="P64">
            <v>7800</v>
          </cell>
          <cell r="Q64">
            <v>0</v>
          </cell>
        </row>
        <row r="65">
          <cell r="A65">
            <v>8</v>
          </cell>
          <cell r="B65" t="str">
            <v xml:space="preserve">  8KV POWER CABLE 1/C 325 sq.mm XLPE/PVC</v>
          </cell>
          <cell r="C65">
            <v>2500</v>
          </cell>
          <cell r="D65" t="str">
            <v>M</v>
          </cell>
          <cell r="E65">
            <v>375</v>
          </cell>
          <cell r="F65">
            <v>937500</v>
          </cell>
          <cell r="G65">
            <v>0</v>
          </cell>
          <cell r="H65">
            <v>0</v>
          </cell>
          <cell r="I65">
            <v>0.30199999999999999</v>
          </cell>
          <cell r="J65">
            <v>755</v>
          </cell>
          <cell r="K65">
            <v>375</v>
          </cell>
          <cell r="L65">
            <v>937500</v>
          </cell>
          <cell r="M65">
            <v>0</v>
          </cell>
          <cell r="N65">
            <v>0</v>
          </cell>
          <cell r="O65">
            <v>85</v>
          </cell>
          <cell r="P65">
            <v>212500</v>
          </cell>
        </row>
        <row r="66">
          <cell r="A66">
            <v>9</v>
          </cell>
          <cell r="B66" t="str">
            <v xml:space="preserve">  8KV TERMINATION KIT , 1/C 325 sq.mm </v>
          </cell>
          <cell r="C66">
            <v>24</v>
          </cell>
          <cell r="D66" t="str">
            <v>SET</v>
          </cell>
          <cell r="E66">
            <v>2542</v>
          </cell>
          <cell r="F66">
            <v>61008</v>
          </cell>
          <cell r="G66">
            <v>0</v>
          </cell>
          <cell r="H66">
            <v>0</v>
          </cell>
          <cell r="I66">
            <v>5</v>
          </cell>
          <cell r="J66">
            <v>120</v>
          </cell>
          <cell r="K66">
            <v>2542</v>
          </cell>
          <cell r="L66">
            <v>61008</v>
          </cell>
          <cell r="M66">
            <v>0</v>
          </cell>
          <cell r="N66">
            <v>0</v>
          </cell>
          <cell r="O66">
            <v>1400</v>
          </cell>
          <cell r="P66">
            <v>33600</v>
          </cell>
        </row>
        <row r="67">
          <cell r="A67">
            <v>10</v>
          </cell>
          <cell r="B67" t="str">
            <v xml:space="preserve"> PVC CONDUIT, THICK WALL, CNS1302 SCH. B , 2"</v>
          </cell>
          <cell r="C67">
            <v>800</v>
          </cell>
          <cell r="D67" t="str">
            <v>M</v>
          </cell>
          <cell r="E67">
            <v>38</v>
          </cell>
          <cell r="F67">
            <v>30400</v>
          </cell>
          <cell r="G67">
            <v>0</v>
          </cell>
          <cell r="H67">
            <v>0</v>
          </cell>
          <cell r="I67">
            <v>0.3</v>
          </cell>
          <cell r="J67">
            <v>240</v>
          </cell>
          <cell r="K67">
            <v>38</v>
          </cell>
          <cell r="L67">
            <v>30400</v>
          </cell>
          <cell r="M67">
            <v>0</v>
          </cell>
          <cell r="N67">
            <v>0</v>
          </cell>
          <cell r="O67">
            <v>84</v>
          </cell>
          <cell r="P67">
            <v>67200</v>
          </cell>
          <cell r="Q67">
            <v>0</v>
          </cell>
        </row>
        <row r="68">
          <cell r="A68">
            <v>11</v>
          </cell>
          <cell r="B68" t="str">
            <v xml:space="preserve"> PVC CONDUIT, THICK WALL, CNS1302 SCH. B , 6"</v>
          </cell>
          <cell r="C68">
            <v>800</v>
          </cell>
          <cell r="D68" t="str">
            <v>M</v>
          </cell>
          <cell r="E68">
            <v>242</v>
          </cell>
          <cell r="F68">
            <v>193600</v>
          </cell>
          <cell r="G68">
            <v>0</v>
          </cell>
          <cell r="H68">
            <v>0</v>
          </cell>
          <cell r="I68">
            <v>0.68</v>
          </cell>
          <cell r="J68">
            <v>544</v>
          </cell>
          <cell r="K68">
            <v>242</v>
          </cell>
          <cell r="L68">
            <v>193600</v>
          </cell>
          <cell r="M68">
            <v>0</v>
          </cell>
          <cell r="N68">
            <v>0</v>
          </cell>
          <cell r="O68">
            <v>190</v>
          </cell>
          <cell r="P68">
            <v>152000</v>
          </cell>
          <cell r="Q68">
            <v>0</v>
          </cell>
        </row>
        <row r="69">
          <cell r="A69">
            <v>12</v>
          </cell>
          <cell r="B69" t="str">
            <v xml:space="preserve"> EXCAVATION</v>
          </cell>
          <cell r="C69">
            <v>350</v>
          </cell>
          <cell r="D69" t="str">
            <v>M3</v>
          </cell>
          <cell r="E69" t="str">
            <v>M+L</v>
          </cell>
          <cell r="F69" t="str">
            <v>M+L</v>
          </cell>
          <cell r="G69">
            <v>0</v>
          </cell>
          <cell r="H69">
            <v>0</v>
          </cell>
          <cell r="I69">
            <v>0</v>
          </cell>
          <cell r="J69">
            <v>0</v>
          </cell>
          <cell r="K69" t="str">
            <v>M+L</v>
          </cell>
          <cell r="L69" t="str">
            <v>M+L</v>
          </cell>
          <cell r="M69">
            <v>0</v>
          </cell>
          <cell r="N69">
            <v>0</v>
          </cell>
          <cell r="O69">
            <v>60</v>
          </cell>
          <cell r="P69">
            <v>21000</v>
          </cell>
          <cell r="Q69">
            <v>0</v>
          </cell>
        </row>
        <row r="70">
          <cell r="A70">
            <v>13</v>
          </cell>
          <cell r="B70" t="str">
            <v xml:space="preserve"> BACKFILL</v>
          </cell>
          <cell r="C70">
            <v>250</v>
          </cell>
          <cell r="D70" t="str">
            <v>M3</v>
          </cell>
          <cell r="E70" t="str">
            <v>M+L</v>
          </cell>
          <cell r="F70" t="str">
            <v>M+L</v>
          </cell>
          <cell r="G70">
            <v>0</v>
          </cell>
          <cell r="H70">
            <v>0</v>
          </cell>
          <cell r="I70">
            <v>0</v>
          </cell>
          <cell r="J70">
            <v>0</v>
          </cell>
          <cell r="K70" t="str">
            <v>M+L</v>
          </cell>
          <cell r="L70" t="str">
            <v>M+L</v>
          </cell>
          <cell r="M70">
            <v>0</v>
          </cell>
          <cell r="N70">
            <v>0</v>
          </cell>
          <cell r="O70">
            <v>100</v>
          </cell>
          <cell r="P70">
            <v>25000</v>
          </cell>
          <cell r="Q70">
            <v>0</v>
          </cell>
        </row>
        <row r="71">
          <cell r="A71">
            <v>14</v>
          </cell>
          <cell r="B71" t="str">
            <v xml:space="preserve"> CONCRETE FOR DUCT BANK 2000 PSI</v>
          </cell>
          <cell r="C71">
            <v>100</v>
          </cell>
          <cell r="D71" t="str">
            <v>M3</v>
          </cell>
          <cell r="E71" t="str">
            <v>M+L</v>
          </cell>
          <cell r="F71" t="str">
            <v>M+L</v>
          </cell>
          <cell r="G71">
            <v>0</v>
          </cell>
          <cell r="H71">
            <v>0</v>
          </cell>
          <cell r="I71">
            <v>0</v>
          </cell>
          <cell r="J71">
            <v>0</v>
          </cell>
          <cell r="K71" t="str">
            <v>M+L</v>
          </cell>
          <cell r="L71" t="str">
            <v>M+L</v>
          </cell>
          <cell r="M71">
            <v>0</v>
          </cell>
          <cell r="N71">
            <v>0</v>
          </cell>
          <cell r="O71">
            <v>1700</v>
          </cell>
          <cell r="P71">
            <v>170000</v>
          </cell>
          <cell r="Q71">
            <v>0</v>
          </cell>
        </row>
        <row r="72">
          <cell r="A72">
            <v>15</v>
          </cell>
          <cell r="B72" t="str">
            <v xml:space="preserve"> RED COLORED OXIDE</v>
          </cell>
          <cell r="C72">
            <v>900</v>
          </cell>
          <cell r="D72" t="str">
            <v>KG</v>
          </cell>
          <cell r="E72" t="str">
            <v>M+L</v>
          </cell>
          <cell r="F72" t="str">
            <v>M+L</v>
          </cell>
          <cell r="G72">
            <v>0</v>
          </cell>
          <cell r="H72">
            <v>0</v>
          </cell>
          <cell r="I72">
            <v>0</v>
          </cell>
          <cell r="J72">
            <v>0</v>
          </cell>
          <cell r="K72" t="str">
            <v>M+L</v>
          </cell>
          <cell r="L72" t="str">
            <v>M+L</v>
          </cell>
          <cell r="M72">
            <v>0</v>
          </cell>
          <cell r="N72">
            <v>0</v>
          </cell>
          <cell r="O72">
            <v>60</v>
          </cell>
          <cell r="P72">
            <v>54000</v>
          </cell>
          <cell r="Q72">
            <v>0</v>
          </cell>
        </row>
        <row r="73">
          <cell r="A73">
            <v>16</v>
          </cell>
          <cell r="B73" t="str">
            <v xml:space="preserve"> DISPOSAL</v>
          </cell>
          <cell r="C73">
            <v>100</v>
          </cell>
          <cell r="D73" t="str">
            <v>M3</v>
          </cell>
          <cell r="E73" t="str">
            <v>M+L</v>
          </cell>
          <cell r="F73" t="str">
            <v>M+L</v>
          </cell>
          <cell r="G73">
            <v>0</v>
          </cell>
          <cell r="H73">
            <v>0</v>
          </cell>
          <cell r="I73">
            <v>0</v>
          </cell>
          <cell r="J73">
            <v>0</v>
          </cell>
          <cell r="K73" t="str">
            <v>M+L</v>
          </cell>
          <cell r="L73" t="str">
            <v>M+L</v>
          </cell>
          <cell r="M73">
            <v>0</v>
          </cell>
          <cell r="N73">
            <v>0</v>
          </cell>
          <cell r="O73">
            <v>220</v>
          </cell>
          <cell r="P73">
            <v>22000</v>
          </cell>
          <cell r="Q73">
            <v>0</v>
          </cell>
        </row>
        <row r="74">
          <cell r="A74">
            <v>17</v>
          </cell>
          <cell r="B74" t="str">
            <v xml:space="preserve"> FORMWORK</v>
          </cell>
          <cell r="C74">
            <v>300</v>
          </cell>
          <cell r="D74" t="str">
            <v>M2</v>
          </cell>
          <cell r="E74" t="str">
            <v>M+L</v>
          </cell>
          <cell r="F74" t="str">
            <v>M+L</v>
          </cell>
          <cell r="G74">
            <v>0</v>
          </cell>
          <cell r="H74">
            <v>0</v>
          </cell>
          <cell r="I74">
            <v>0</v>
          </cell>
          <cell r="J74">
            <v>0</v>
          </cell>
          <cell r="K74" t="str">
            <v>M+L</v>
          </cell>
          <cell r="L74" t="str">
            <v>M+L</v>
          </cell>
          <cell r="M74">
            <v>0</v>
          </cell>
          <cell r="N74">
            <v>0</v>
          </cell>
          <cell r="O74">
            <v>360</v>
          </cell>
          <cell r="P74">
            <v>108000</v>
          </cell>
          <cell r="Q74">
            <v>0</v>
          </cell>
        </row>
        <row r="75">
          <cell r="A75">
            <v>18</v>
          </cell>
          <cell r="B75" t="str">
            <v xml:space="preserve"> RE-BAR</v>
          </cell>
          <cell r="C75">
            <v>1900</v>
          </cell>
          <cell r="D75" t="str">
            <v>KG</v>
          </cell>
          <cell r="E75" t="str">
            <v>M+L</v>
          </cell>
          <cell r="F75" t="str">
            <v>M+L</v>
          </cell>
          <cell r="G75">
            <v>0</v>
          </cell>
          <cell r="H75">
            <v>0</v>
          </cell>
          <cell r="I75">
            <v>0</v>
          </cell>
          <cell r="J75">
            <v>0</v>
          </cell>
          <cell r="K75" t="str">
            <v>M+L</v>
          </cell>
          <cell r="L75" t="str">
            <v>M+L</v>
          </cell>
          <cell r="M75">
            <v>0</v>
          </cell>
          <cell r="N75">
            <v>0</v>
          </cell>
          <cell r="O75">
            <v>16</v>
          </cell>
          <cell r="P75">
            <v>30400</v>
          </cell>
          <cell r="Q75">
            <v>0</v>
          </cell>
        </row>
        <row r="76">
          <cell r="A76">
            <v>19</v>
          </cell>
          <cell r="B76" t="str">
            <v xml:space="preserve"> COMPOND FOR WATER SEALING(IN MH.)</v>
          </cell>
          <cell r="C76">
            <v>125</v>
          </cell>
          <cell r="D76" t="str">
            <v>KG</v>
          </cell>
          <cell r="E76" t="str">
            <v>M+L</v>
          </cell>
          <cell r="F76" t="str">
            <v>M+L</v>
          </cell>
          <cell r="G76">
            <v>0</v>
          </cell>
          <cell r="H76">
            <v>0</v>
          </cell>
          <cell r="I76">
            <v>0</v>
          </cell>
          <cell r="J76">
            <v>0</v>
          </cell>
          <cell r="K76" t="str">
            <v>M+L</v>
          </cell>
          <cell r="L76" t="str">
            <v>M+L</v>
          </cell>
          <cell r="M76">
            <v>0</v>
          </cell>
          <cell r="N76">
            <v>0</v>
          </cell>
          <cell r="O76">
            <v>200</v>
          </cell>
          <cell r="P76">
            <v>25000</v>
          </cell>
          <cell r="Q76">
            <v>0</v>
          </cell>
        </row>
        <row r="77">
          <cell r="A77">
            <v>20</v>
          </cell>
          <cell r="B77" t="str">
            <v xml:space="preserve"> MISCELLANEOUS </v>
          </cell>
          <cell r="C77">
            <v>1</v>
          </cell>
          <cell r="D77" t="str">
            <v>LOT</v>
          </cell>
          <cell r="E77">
            <v>31995.239999999998</v>
          </cell>
          <cell r="F77">
            <v>31995</v>
          </cell>
          <cell r="G77">
            <v>0</v>
          </cell>
          <cell r="H77">
            <v>0</v>
          </cell>
          <cell r="I77">
            <v>32.85</v>
          </cell>
          <cell r="J77">
            <v>33</v>
          </cell>
          <cell r="K77">
            <v>31995</v>
          </cell>
          <cell r="L77">
            <v>31995</v>
          </cell>
          <cell r="M77">
            <v>0</v>
          </cell>
          <cell r="N77">
            <v>0</v>
          </cell>
          <cell r="O77">
            <v>9198</v>
          </cell>
          <cell r="P77">
            <v>9198</v>
          </cell>
        </row>
        <row r="78">
          <cell r="B78" t="str">
            <v>SUB-TOTAL : (ALT-2)</v>
          </cell>
          <cell r="C78">
            <v>0</v>
          </cell>
          <cell r="D78">
            <v>0</v>
          </cell>
          <cell r="E78">
            <v>0</v>
          </cell>
          <cell r="F78">
            <v>7206503</v>
          </cell>
          <cell r="G78">
            <v>0</v>
          </cell>
          <cell r="H78">
            <v>0</v>
          </cell>
          <cell r="I78">
            <v>0</v>
          </cell>
          <cell r="J78">
            <v>2052</v>
          </cell>
          <cell r="K78">
            <v>0</v>
          </cell>
          <cell r="L78">
            <v>7206503</v>
          </cell>
          <cell r="M78">
            <v>0</v>
          </cell>
          <cell r="N78">
            <v>0</v>
          </cell>
          <cell r="O78">
            <v>0</v>
          </cell>
          <cell r="P78">
            <v>1030498</v>
          </cell>
          <cell r="Q78">
            <v>2052</v>
          </cell>
        </row>
        <row r="80">
          <cell r="F80">
            <v>0</v>
          </cell>
        </row>
        <row r="82">
          <cell r="A82" t="str">
            <v xml:space="preserve">  A.</v>
          </cell>
          <cell r="B82" t="str">
            <v xml:space="preserve"> POWER EQUIPMENT </v>
          </cell>
          <cell r="C82" t="str">
            <v xml:space="preserve"> </v>
          </cell>
          <cell r="D82" t="str">
            <v xml:space="preserve"> </v>
          </cell>
          <cell r="E82">
            <v>0</v>
          </cell>
          <cell r="F82">
            <v>0</v>
          </cell>
          <cell r="G82">
            <v>0</v>
          </cell>
          <cell r="H82">
            <v>0</v>
          </cell>
          <cell r="I82">
            <v>0</v>
          </cell>
          <cell r="J82">
            <v>0</v>
          </cell>
          <cell r="K82">
            <v>0</v>
          </cell>
          <cell r="L82">
            <v>0</v>
          </cell>
          <cell r="M82">
            <v>0</v>
          </cell>
          <cell r="N82">
            <v>0</v>
          </cell>
          <cell r="O82">
            <v>0</v>
          </cell>
          <cell r="P82">
            <v>0</v>
          </cell>
        </row>
        <row r="83">
          <cell r="F83">
            <v>0</v>
          </cell>
          <cell r="G83">
            <v>0</v>
          </cell>
          <cell r="H83">
            <v>0</v>
          </cell>
          <cell r="I83">
            <v>0</v>
          </cell>
          <cell r="J83">
            <v>0</v>
          </cell>
          <cell r="K83">
            <v>0</v>
          </cell>
          <cell r="L83">
            <v>0</v>
          </cell>
          <cell r="M83">
            <v>0</v>
          </cell>
          <cell r="N83">
            <v>0</v>
          </cell>
          <cell r="O83">
            <v>0</v>
          </cell>
          <cell r="P83">
            <v>0</v>
          </cell>
        </row>
        <row r="84">
          <cell r="A84" t="str">
            <v>*</v>
          </cell>
          <cell r="B84" t="str">
            <v>DWG. NO. XK11A-0000-01</v>
          </cell>
          <cell r="C84">
            <v>0</v>
          </cell>
          <cell r="D84">
            <v>0</v>
          </cell>
          <cell r="E84">
            <v>0</v>
          </cell>
          <cell r="F84">
            <v>0</v>
          </cell>
          <cell r="G84">
            <v>0</v>
          </cell>
          <cell r="H84">
            <v>0</v>
          </cell>
          <cell r="I84">
            <v>1.85</v>
          </cell>
          <cell r="J84">
            <v>0</v>
          </cell>
          <cell r="K84">
            <v>0</v>
          </cell>
          <cell r="L84">
            <v>0</v>
          </cell>
          <cell r="M84">
            <v>0</v>
          </cell>
          <cell r="N84">
            <v>0</v>
          </cell>
          <cell r="O84">
            <v>0</v>
          </cell>
          <cell r="P84">
            <v>0</v>
          </cell>
        </row>
        <row r="85">
          <cell r="A85" t="str">
            <v>A.1</v>
          </cell>
          <cell r="B85" t="str">
            <v>161KV SWITCHGEAR AREA</v>
          </cell>
          <cell r="C85">
            <v>0</v>
          </cell>
          <cell r="D85">
            <v>0</v>
          </cell>
          <cell r="E85">
            <v>0</v>
          </cell>
          <cell r="F85">
            <v>0</v>
          </cell>
          <cell r="G85">
            <v>0</v>
          </cell>
          <cell r="H85">
            <v>0</v>
          </cell>
          <cell r="I85">
            <v>0</v>
          </cell>
          <cell r="J85">
            <v>0</v>
          </cell>
          <cell r="K85">
            <v>0</v>
          </cell>
          <cell r="L85">
            <v>0</v>
          </cell>
          <cell r="M85">
            <v>0</v>
          </cell>
          <cell r="N85">
            <v>0</v>
          </cell>
          <cell r="O85">
            <v>0</v>
          </cell>
          <cell r="P85">
            <v>0</v>
          </cell>
        </row>
        <row r="86">
          <cell r="A86" t="str">
            <v>A.1.1</v>
          </cell>
          <cell r="B86" t="str">
            <v xml:space="preserve">  161KV SF6 GIS ,1250A 50KA , 2 BAYS ,W/ GCB, DS, ES, MOF, LA, CT…..</v>
          </cell>
          <cell r="C86">
            <v>1</v>
          </cell>
          <cell r="D86" t="str">
            <v>SET</v>
          </cell>
          <cell r="E86">
            <v>50540000</v>
          </cell>
          <cell r="F86">
            <v>50540000</v>
          </cell>
          <cell r="G86">
            <v>0</v>
          </cell>
          <cell r="H86">
            <v>0</v>
          </cell>
          <cell r="I86">
            <v>4038</v>
          </cell>
          <cell r="J86">
            <v>4038</v>
          </cell>
          <cell r="K86">
            <v>50540000</v>
          </cell>
          <cell r="L86">
            <v>50540000</v>
          </cell>
          <cell r="M86">
            <v>0</v>
          </cell>
          <cell r="N86">
            <v>0</v>
          </cell>
          <cell r="O86">
            <v>1620000</v>
          </cell>
          <cell r="P86">
            <v>1620000</v>
          </cell>
        </row>
        <row r="87">
          <cell r="A87" t="str">
            <v>A.1.2</v>
          </cell>
          <cell r="B87" t="str">
            <v xml:space="preserve">  RELAY &amp; CONTROL PANEL, FOR GIS PANEL ,W/CONTROL CABLE &amp; PILOTWIRE RL</v>
          </cell>
          <cell r="C87">
            <v>1</v>
          </cell>
          <cell r="D87" t="str">
            <v>LOT</v>
          </cell>
          <cell r="E87">
            <v>3412700</v>
          </cell>
          <cell r="F87">
            <v>3412700</v>
          </cell>
          <cell r="G87">
            <v>0</v>
          </cell>
          <cell r="H87">
            <v>0</v>
          </cell>
          <cell r="I87">
            <v>500</v>
          </cell>
          <cell r="J87">
            <v>500</v>
          </cell>
          <cell r="K87">
            <v>3412700</v>
          </cell>
          <cell r="L87">
            <v>3412700</v>
          </cell>
          <cell r="M87">
            <v>0</v>
          </cell>
          <cell r="N87">
            <v>0</v>
          </cell>
          <cell r="O87">
            <v>200000</v>
          </cell>
          <cell r="P87">
            <v>200000</v>
          </cell>
        </row>
        <row r="88">
          <cell r="A88" t="str">
            <v>A.1.3</v>
          </cell>
          <cell r="B88" t="str">
            <v xml:space="preserve">  161KV POWER CABLE  , 1/C 250 SQ.MM</v>
          </cell>
          <cell r="C88">
            <v>330</v>
          </cell>
          <cell r="D88" t="str">
            <v>M</v>
          </cell>
          <cell r="E88">
            <v>1680</v>
          </cell>
          <cell r="F88">
            <v>554400</v>
          </cell>
          <cell r="G88">
            <v>0</v>
          </cell>
          <cell r="H88">
            <v>0</v>
          </cell>
          <cell r="I88">
            <v>1.1519999999999999</v>
          </cell>
          <cell r="J88">
            <v>380</v>
          </cell>
          <cell r="K88">
            <v>1680</v>
          </cell>
          <cell r="L88">
            <v>554400</v>
          </cell>
          <cell r="M88">
            <v>0</v>
          </cell>
          <cell r="N88">
            <v>0</v>
          </cell>
          <cell r="O88">
            <v>323</v>
          </cell>
          <cell r="P88">
            <v>106590</v>
          </cell>
        </row>
        <row r="89">
          <cell r="A89" t="str">
            <v>A.1.4</v>
          </cell>
          <cell r="B89" t="str">
            <v xml:space="preserve">  161KV TERMINATION KIT, HEAT SHRINKABLE TYPE , 1/C 250 SQ.MM</v>
          </cell>
          <cell r="C89">
            <v>12</v>
          </cell>
          <cell r="D89" t="str">
            <v>SET</v>
          </cell>
          <cell r="E89">
            <v>210000</v>
          </cell>
          <cell r="F89">
            <v>2520000</v>
          </cell>
          <cell r="G89">
            <v>0</v>
          </cell>
          <cell r="H89">
            <v>0</v>
          </cell>
          <cell r="I89">
            <v>133</v>
          </cell>
          <cell r="J89">
            <v>1596</v>
          </cell>
          <cell r="K89">
            <v>210000</v>
          </cell>
          <cell r="L89">
            <v>2520000</v>
          </cell>
          <cell r="M89">
            <v>0</v>
          </cell>
          <cell r="N89">
            <v>0</v>
          </cell>
          <cell r="O89">
            <v>53200</v>
          </cell>
          <cell r="P89">
            <v>638400</v>
          </cell>
        </row>
        <row r="90">
          <cell r="A90" t="str">
            <v>A.1.5</v>
          </cell>
          <cell r="B90" t="str">
            <v xml:space="preserve">  MAIN POWER TRANSFORMER W/NGR &amp; LA*3, OIL-IMMERSED , 161KV/6.9KV 30/40MVA</v>
          </cell>
          <cell r="C90">
            <v>2</v>
          </cell>
          <cell r="D90" t="str">
            <v>SET</v>
          </cell>
          <cell r="E90">
            <v>10460000</v>
          </cell>
          <cell r="F90">
            <v>20920000</v>
          </cell>
          <cell r="G90">
            <v>0</v>
          </cell>
          <cell r="H90">
            <v>0</v>
          </cell>
          <cell r="I90">
            <v>595</v>
          </cell>
          <cell r="J90">
            <v>1190</v>
          </cell>
          <cell r="K90">
            <v>10460000</v>
          </cell>
          <cell r="L90">
            <v>20920000</v>
          </cell>
          <cell r="M90">
            <v>0</v>
          </cell>
          <cell r="N90">
            <v>0</v>
          </cell>
          <cell r="O90">
            <v>238000</v>
          </cell>
          <cell r="P90">
            <v>476000</v>
          </cell>
        </row>
        <row r="91">
          <cell r="A91" t="str">
            <v>A.1.6</v>
          </cell>
          <cell r="B91" t="str">
            <v xml:space="preserve">  6.9KV BUS DUCT , 4000A INDOOR/OUTDOOR , 8M LG , 40KA</v>
          </cell>
          <cell r="C91">
            <v>2</v>
          </cell>
          <cell r="D91" t="str">
            <v>SET</v>
          </cell>
          <cell r="E91">
            <v>840000</v>
          </cell>
          <cell r="F91">
            <v>1680000</v>
          </cell>
          <cell r="G91">
            <v>0</v>
          </cell>
          <cell r="H91">
            <v>0</v>
          </cell>
          <cell r="I91">
            <v>80</v>
          </cell>
          <cell r="J91">
            <v>160</v>
          </cell>
          <cell r="K91">
            <v>840000</v>
          </cell>
          <cell r="L91">
            <v>1680000</v>
          </cell>
          <cell r="M91">
            <v>0</v>
          </cell>
          <cell r="N91">
            <v>0</v>
          </cell>
          <cell r="O91">
            <v>22400</v>
          </cell>
          <cell r="P91">
            <v>44800</v>
          </cell>
        </row>
        <row r="92">
          <cell r="A92" t="str">
            <v>A.2.1</v>
          </cell>
          <cell r="B92" t="str">
            <v>SUB-TOTAL (A.1)</v>
          </cell>
          <cell r="C92">
            <v>3</v>
          </cell>
          <cell r="D92" t="str">
            <v>PNL</v>
          </cell>
          <cell r="E92">
            <v>1300000</v>
          </cell>
          <cell r="F92">
            <v>79627100</v>
          </cell>
          <cell r="G92">
            <v>0</v>
          </cell>
          <cell r="H92">
            <v>0</v>
          </cell>
          <cell r="I92">
            <v>0</v>
          </cell>
          <cell r="J92">
            <v>7864</v>
          </cell>
          <cell r="K92">
            <v>0</v>
          </cell>
          <cell r="L92">
            <v>79627100</v>
          </cell>
          <cell r="M92">
            <v>0</v>
          </cell>
          <cell r="N92">
            <v>0</v>
          </cell>
          <cell r="O92">
            <v>0</v>
          </cell>
          <cell r="P92">
            <v>3085790</v>
          </cell>
          <cell r="Q92">
            <v>0</v>
          </cell>
        </row>
        <row r="93">
          <cell r="A93" t="str">
            <v xml:space="preserve">  J.</v>
          </cell>
          <cell r="B93" t="str">
            <v>U/G CONDUIT BANK</v>
          </cell>
          <cell r="C93">
            <v>2850</v>
          </cell>
          <cell r="D93" t="str">
            <v>M3</v>
          </cell>
          <cell r="E93">
            <v>2070.4561403508774</v>
          </cell>
          <cell r="F93">
            <v>0</v>
          </cell>
          <cell r="G93">
            <v>0</v>
          </cell>
          <cell r="H93">
            <v>0</v>
          </cell>
          <cell r="I93">
            <v>0</v>
          </cell>
          <cell r="J93">
            <v>0</v>
          </cell>
          <cell r="K93">
            <v>0</v>
          </cell>
          <cell r="L93">
            <v>0</v>
          </cell>
          <cell r="M93">
            <v>0</v>
          </cell>
          <cell r="N93">
            <v>0</v>
          </cell>
          <cell r="O93">
            <v>0</v>
          </cell>
          <cell r="P93">
            <v>0</v>
          </cell>
        </row>
        <row r="94">
          <cell r="A94" t="str">
            <v>*</v>
          </cell>
          <cell r="B94" t="str">
            <v>DWG. NO. XK11A-0000-02, 03 , 04</v>
          </cell>
          <cell r="C94">
            <v>0</v>
          </cell>
          <cell r="D94">
            <v>0</v>
          </cell>
          <cell r="E94">
            <v>0</v>
          </cell>
          <cell r="F94">
            <v>0</v>
          </cell>
          <cell r="G94">
            <v>0</v>
          </cell>
          <cell r="H94">
            <v>0</v>
          </cell>
          <cell r="I94">
            <v>0</v>
          </cell>
          <cell r="J94">
            <v>0</v>
          </cell>
          <cell r="K94">
            <v>0</v>
          </cell>
          <cell r="L94">
            <v>0</v>
          </cell>
          <cell r="M94">
            <v>0</v>
          </cell>
          <cell r="N94">
            <v>0</v>
          </cell>
          <cell r="O94">
            <v>0</v>
          </cell>
          <cell r="P94">
            <v>0</v>
          </cell>
        </row>
        <row r="95">
          <cell r="A95" t="str">
            <v xml:space="preserve">   A.2</v>
          </cell>
          <cell r="B95" t="str">
            <v>MAIN SUBSTATION (公共設施)</v>
          </cell>
          <cell r="C95">
            <v>0</v>
          </cell>
          <cell r="D95">
            <v>0</v>
          </cell>
          <cell r="E95">
            <v>0</v>
          </cell>
          <cell r="F95">
            <v>0</v>
          </cell>
          <cell r="G95">
            <v>0</v>
          </cell>
          <cell r="H95">
            <v>0</v>
          </cell>
          <cell r="I95">
            <v>0</v>
          </cell>
          <cell r="J95">
            <v>0</v>
          </cell>
          <cell r="K95">
            <v>0</v>
          </cell>
          <cell r="L95">
            <v>0</v>
          </cell>
          <cell r="M95">
            <v>0</v>
          </cell>
          <cell r="N95">
            <v>0</v>
          </cell>
          <cell r="O95">
            <v>0</v>
          </cell>
          <cell r="P95">
            <v>0</v>
          </cell>
        </row>
        <row r="96">
          <cell r="A96" t="str">
            <v>A.2.1</v>
          </cell>
          <cell r="B96" t="str">
            <v xml:space="preserve">  6.9KV VCB 4000A 40KA , SWITCHGEAR INCOMING &amp; TIE PANEL </v>
          </cell>
          <cell r="C96">
            <v>3</v>
          </cell>
          <cell r="D96" t="str">
            <v>PNL</v>
          </cell>
          <cell r="E96">
            <v>1300000</v>
          </cell>
          <cell r="F96">
            <v>3900000</v>
          </cell>
          <cell r="G96">
            <v>0</v>
          </cell>
          <cell r="H96">
            <v>0</v>
          </cell>
          <cell r="I96">
            <v>30</v>
          </cell>
          <cell r="J96">
            <v>90</v>
          </cell>
          <cell r="K96">
            <v>1300000</v>
          </cell>
          <cell r="L96">
            <v>3900000</v>
          </cell>
          <cell r="M96">
            <v>0</v>
          </cell>
          <cell r="N96">
            <v>0</v>
          </cell>
          <cell r="O96">
            <v>8400</v>
          </cell>
          <cell r="P96">
            <v>25200</v>
          </cell>
        </row>
        <row r="97">
          <cell r="A97" t="str">
            <v>A.2.2</v>
          </cell>
          <cell r="B97" t="str">
            <v xml:space="preserve">  6.9KV VCB 1250A 40KA , SWITCHGEAR FEEDER PANEL </v>
          </cell>
          <cell r="C97">
            <v>6</v>
          </cell>
          <cell r="D97" t="str">
            <v>PNL</v>
          </cell>
          <cell r="E97">
            <v>750000</v>
          </cell>
          <cell r="F97">
            <v>4500000</v>
          </cell>
          <cell r="G97">
            <v>0</v>
          </cell>
          <cell r="H97">
            <v>0</v>
          </cell>
          <cell r="I97">
            <v>20</v>
          </cell>
          <cell r="J97">
            <v>120</v>
          </cell>
          <cell r="K97">
            <v>750000</v>
          </cell>
          <cell r="L97">
            <v>4500000</v>
          </cell>
          <cell r="M97">
            <v>0</v>
          </cell>
          <cell r="N97">
            <v>0</v>
          </cell>
          <cell r="O97">
            <v>5600</v>
          </cell>
          <cell r="P97">
            <v>33600</v>
          </cell>
        </row>
        <row r="98">
          <cell r="A98" t="str">
            <v>A.2.3</v>
          </cell>
          <cell r="B98" t="str">
            <v xml:space="preserve">  6.9KV 500KVA , W/GCS , CAPACIATOR PANEL</v>
          </cell>
          <cell r="C98">
            <v>2</v>
          </cell>
          <cell r="D98" t="str">
            <v>PNL</v>
          </cell>
          <cell r="E98">
            <v>600000</v>
          </cell>
          <cell r="F98">
            <v>1200000</v>
          </cell>
          <cell r="G98">
            <v>0</v>
          </cell>
          <cell r="H98">
            <v>0</v>
          </cell>
          <cell r="I98">
            <v>20</v>
          </cell>
          <cell r="J98">
            <v>40</v>
          </cell>
          <cell r="K98">
            <v>600000</v>
          </cell>
          <cell r="L98">
            <v>1200000</v>
          </cell>
          <cell r="M98">
            <v>0</v>
          </cell>
          <cell r="N98">
            <v>0</v>
          </cell>
          <cell r="O98">
            <v>5600</v>
          </cell>
          <cell r="P98">
            <v>11200</v>
          </cell>
        </row>
        <row r="99">
          <cell r="A99" t="str">
            <v>A.2.4</v>
          </cell>
          <cell r="B99" t="str">
            <v xml:space="preserve">  CAST RESIN DRY TYPE TR. , IP20 ENCLOSURE , 3 PHASE 6.9KV/480V ,1000KVA </v>
          </cell>
          <cell r="C99">
            <v>2</v>
          </cell>
          <cell r="D99" t="str">
            <v>SET</v>
          </cell>
          <cell r="E99">
            <v>410000</v>
          </cell>
          <cell r="F99">
            <v>820000</v>
          </cell>
          <cell r="G99">
            <v>0</v>
          </cell>
          <cell r="H99">
            <v>0</v>
          </cell>
          <cell r="I99">
            <v>108</v>
          </cell>
          <cell r="J99">
            <v>216</v>
          </cell>
          <cell r="K99">
            <v>410000</v>
          </cell>
          <cell r="L99">
            <v>820000</v>
          </cell>
          <cell r="M99">
            <v>0</v>
          </cell>
          <cell r="N99">
            <v>0</v>
          </cell>
          <cell r="O99">
            <v>30240</v>
          </cell>
          <cell r="P99">
            <v>60480</v>
          </cell>
        </row>
        <row r="100">
          <cell r="A100" t="str">
            <v>A.2.5</v>
          </cell>
          <cell r="B100" t="str">
            <v xml:space="preserve">  480V BUS DUCT, 3PH 3W, 1600A INDOOR, 30KA , 6M LG</v>
          </cell>
          <cell r="C100">
            <v>2</v>
          </cell>
          <cell r="D100" t="str">
            <v>SET</v>
          </cell>
          <cell r="E100">
            <v>210000</v>
          </cell>
          <cell r="F100">
            <v>420000</v>
          </cell>
          <cell r="G100">
            <v>0</v>
          </cell>
          <cell r="H100">
            <v>0</v>
          </cell>
          <cell r="I100">
            <v>36</v>
          </cell>
          <cell r="J100">
            <v>72</v>
          </cell>
          <cell r="K100">
            <v>210000</v>
          </cell>
          <cell r="L100">
            <v>420000</v>
          </cell>
          <cell r="M100">
            <v>0</v>
          </cell>
          <cell r="N100">
            <v>0</v>
          </cell>
          <cell r="O100">
            <v>10080</v>
          </cell>
          <cell r="P100">
            <v>20160</v>
          </cell>
        </row>
        <row r="101">
          <cell r="A101" t="str">
            <v>A.2.6</v>
          </cell>
          <cell r="B101" t="str">
            <v xml:space="preserve">  480V SWGR , 30KA, INCOMING ACB1600Ax2PNL &amp; TIE ACB1600A </v>
          </cell>
          <cell r="C101">
            <v>1</v>
          </cell>
          <cell r="D101" t="str">
            <v>LOT</v>
          </cell>
          <cell r="E101">
            <v>1100000</v>
          </cell>
          <cell r="F101">
            <v>1100000</v>
          </cell>
          <cell r="G101">
            <v>0</v>
          </cell>
          <cell r="H101">
            <v>0</v>
          </cell>
          <cell r="I101">
            <v>60</v>
          </cell>
          <cell r="J101">
            <v>60</v>
          </cell>
          <cell r="K101">
            <v>1100000</v>
          </cell>
          <cell r="L101">
            <v>1100000</v>
          </cell>
          <cell r="M101">
            <v>0</v>
          </cell>
          <cell r="N101">
            <v>0</v>
          </cell>
          <cell r="O101">
            <v>16800</v>
          </cell>
          <cell r="P101">
            <v>16800</v>
          </cell>
        </row>
        <row r="102">
          <cell r="A102" t="str">
            <v>A.2.7</v>
          </cell>
          <cell r="B102" t="str">
            <v xml:space="preserve">  480V MCC SINGLE FACE , 30KA</v>
          </cell>
          <cell r="C102">
            <v>7</v>
          </cell>
          <cell r="D102" t="str">
            <v>PNL</v>
          </cell>
          <cell r="E102">
            <v>120000</v>
          </cell>
          <cell r="F102">
            <v>840000</v>
          </cell>
          <cell r="G102">
            <v>0</v>
          </cell>
          <cell r="H102">
            <v>0</v>
          </cell>
          <cell r="I102">
            <v>15</v>
          </cell>
          <cell r="J102">
            <v>105</v>
          </cell>
          <cell r="K102">
            <v>120000</v>
          </cell>
          <cell r="L102">
            <v>840000</v>
          </cell>
          <cell r="M102">
            <v>0</v>
          </cell>
          <cell r="N102">
            <v>0</v>
          </cell>
          <cell r="O102">
            <v>4200</v>
          </cell>
          <cell r="P102">
            <v>29400</v>
          </cell>
        </row>
        <row r="103">
          <cell r="B103" t="str">
            <v>SUB-TOTAL (A.2)</v>
          </cell>
          <cell r="C103">
            <v>0</v>
          </cell>
          <cell r="D103">
            <v>0</v>
          </cell>
          <cell r="E103">
            <v>0</v>
          </cell>
          <cell r="F103">
            <v>12780000</v>
          </cell>
          <cell r="G103">
            <v>0</v>
          </cell>
          <cell r="H103">
            <v>0</v>
          </cell>
          <cell r="I103">
            <v>0</v>
          </cell>
          <cell r="J103">
            <v>703</v>
          </cell>
          <cell r="K103">
            <v>0</v>
          </cell>
          <cell r="L103">
            <v>12780000</v>
          </cell>
          <cell r="M103">
            <v>0</v>
          </cell>
          <cell r="N103">
            <v>0</v>
          </cell>
          <cell r="O103">
            <v>0</v>
          </cell>
          <cell r="P103">
            <v>196840</v>
          </cell>
        </row>
        <row r="104">
          <cell r="A104" t="str">
            <v>A.4.1</v>
          </cell>
          <cell r="B104" t="str">
            <v xml:space="preserve">  6.9KV VCB 1250A 40KA , SWITCHGEAR INCOMING &amp; TIe PANEL &amp; FEEDER PANEL</v>
          </cell>
          <cell r="C104">
            <v>5</v>
          </cell>
          <cell r="D104" t="str">
            <v>PNL</v>
          </cell>
          <cell r="E104">
            <v>800000</v>
          </cell>
          <cell r="F104">
            <v>4000000</v>
          </cell>
        </row>
        <row r="105">
          <cell r="A105" t="str">
            <v>*</v>
          </cell>
          <cell r="B105" t="str">
            <v>DWG. NO. XK11A-0000-05,06,07,08</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row>
        <row r="106">
          <cell r="A106" t="str">
            <v xml:space="preserve">   A.3</v>
          </cell>
          <cell r="B106" t="str">
            <v>NO.1 SUBSTATION (場區)</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row>
        <row r="107">
          <cell r="A107" t="str">
            <v>A.3.1</v>
          </cell>
          <cell r="B107" t="str">
            <v xml:space="preserve">  6.9KV VCB 1250A 40KA , SWITCHGEAR INCOMING &amp; TIE PANEL &amp; FEEDER PANEL</v>
          </cell>
          <cell r="C107">
            <v>5</v>
          </cell>
          <cell r="D107" t="str">
            <v>PNL</v>
          </cell>
          <cell r="E107">
            <v>800000</v>
          </cell>
          <cell r="F107">
            <v>4000000</v>
          </cell>
          <cell r="G107">
            <v>0</v>
          </cell>
          <cell r="H107">
            <v>0</v>
          </cell>
          <cell r="I107">
            <v>20</v>
          </cell>
          <cell r="J107">
            <v>100</v>
          </cell>
          <cell r="K107">
            <v>800000</v>
          </cell>
          <cell r="L107">
            <v>4000000</v>
          </cell>
          <cell r="M107">
            <v>0</v>
          </cell>
          <cell r="N107">
            <v>0</v>
          </cell>
          <cell r="O107">
            <v>5600</v>
          </cell>
          <cell r="P107">
            <v>28000</v>
          </cell>
        </row>
        <row r="108">
          <cell r="A108" t="str">
            <v>A.3.2</v>
          </cell>
          <cell r="B108" t="str">
            <v xml:space="preserve">  6.9KV GCS ,  NEMA CLASS E2 , MCC PANEL</v>
          </cell>
          <cell r="C108">
            <v>10</v>
          </cell>
          <cell r="D108" t="str">
            <v>PNL</v>
          </cell>
          <cell r="E108">
            <v>500000</v>
          </cell>
          <cell r="F108">
            <v>5000000</v>
          </cell>
          <cell r="G108">
            <v>0</v>
          </cell>
          <cell r="H108">
            <v>0</v>
          </cell>
          <cell r="I108">
            <v>20</v>
          </cell>
          <cell r="J108">
            <v>200</v>
          </cell>
          <cell r="K108">
            <v>500000</v>
          </cell>
          <cell r="L108">
            <v>5000000</v>
          </cell>
          <cell r="M108">
            <v>0</v>
          </cell>
          <cell r="N108">
            <v>0</v>
          </cell>
          <cell r="O108">
            <v>5600</v>
          </cell>
          <cell r="P108">
            <v>56000</v>
          </cell>
        </row>
        <row r="109">
          <cell r="A109" t="str">
            <v>A.3.3</v>
          </cell>
          <cell r="B109" t="str">
            <v xml:space="preserve">  6.9KV 500KVA , W/GCS , CAPACIATOR PANEL</v>
          </cell>
          <cell r="C109">
            <v>8</v>
          </cell>
          <cell r="D109" t="str">
            <v>PNL</v>
          </cell>
          <cell r="E109">
            <v>600000</v>
          </cell>
          <cell r="F109">
            <v>4800000</v>
          </cell>
          <cell r="G109">
            <v>0</v>
          </cell>
          <cell r="H109">
            <v>0</v>
          </cell>
          <cell r="I109">
            <v>20</v>
          </cell>
          <cell r="J109">
            <v>160</v>
          </cell>
          <cell r="K109">
            <v>600000</v>
          </cell>
          <cell r="L109">
            <v>4800000</v>
          </cell>
          <cell r="M109">
            <v>0</v>
          </cell>
          <cell r="N109">
            <v>0</v>
          </cell>
          <cell r="O109">
            <v>5600</v>
          </cell>
          <cell r="P109">
            <v>44800</v>
          </cell>
        </row>
        <row r="110">
          <cell r="A110" t="str">
            <v>A.3.4</v>
          </cell>
          <cell r="B110" t="str">
            <v xml:space="preserve">  CAST RESIN DRY TYPE TR. , IP20 ENCLOSURE , 3 PHASE 6.9KV/480V ,2000/2500KVA </v>
          </cell>
          <cell r="C110">
            <v>2</v>
          </cell>
          <cell r="D110" t="str">
            <v>SET</v>
          </cell>
          <cell r="E110">
            <v>652000</v>
          </cell>
          <cell r="F110">
            <v>1304000</v>
          </cell>
          <cell r="G110">
            <v>0</v>
          </cell>
          <cell r="H110">
            <v>0</v>
          </cell>
          <cell r="I110">
            <v>170</v>
          </cell>
          <cell r="J110">
            <v>340</v>
          </cell>
          <cell r="K110">
            <v>652000</v>
          </cell>
          <cell r="L110">
            <v>1304000</v>
          </cell>
          <cell r="M110">
            <v>0</v>
          </cell>
          <cell r="N110">
            <v>0</v>
          </cell>
          <cell r="O110">
            <v>47600</v>
          </cell>
          <cell r="P110">
            <v>95200</v>
          </cell>
        </row>
        <row r="111">
          <cell r="A111" t="str">
            <v>A.3.5</v>
          </cell>
          <cell r="B111" t="str">
            <v xml:space="preserve">  480V BUS DUCT, 3PH 3W, 4000A INDOOR, 65KA , 6M LG</v>
          </cell>
          <cell r="C111">
            <v>2</v>
          </cell>
          <cell r="D111" t="str">
            <v>SET</v>
          </cell>
          <cell r="E111">
            <v>350000</v>
          </cell>
          <cell r="F111">
            <v>700000</v>
          </cell>
          <cell r="G111">
            <v>0</v>
          </cell>
          <cell r="H111">
            <v>0</v>
          </cell>
          <cell r="I111">
            <v>36</v>
          </cell>
          <cell r="J111">
            <v>72</v>
          </cell>
          <cell r="K111">
            <v>350000</v>
          </cell>
          <cell r="L111">
            <v>700000</v>
          </cell>
          <cell r="M111">
            <v>0</v>
          </cell>
          <cell r="N111">
            <v>0</v>
          </cell>
          <cell r="O111">
            <v>10080</v>
          </cell>
          <cell r="P111">
            <v>20160</v>
          </cell>
        </row>
        <row r="112">
          <cell r="A112" t="str">
            <v>A.3.6</v>
          </cell>
          <cell r="B112" t="str">
            <v xml:space="preserve">  480V SWGR , 65KA, INCOMING ACB4000Ax2PNL &amp; TIE ACB4000A</v>
          </cell>
          <cell r="C112">
            <v>1</v>
          </cell>
          <cell r="D112" t="str">
            <v>LOT</v>
          </cell>
          <cell r="E112">
            <v>1830000</v>
          </cell>
          <cell r="F112">
            <v>1830000</v>
          </cell>
          <cell r="G112">
            <v>0</v>
          </cell>
          <cell r="H112">
            <v>0</v>
          </cell>
          <cell r="I112">
            <v>60</v>
          </cell>
          <cell r="J112">
            <v>60</v>
          </cell>
          <cell r="K112">
            <v>1830000</v>
          </cell>
          <cell r="L112">
            <v>1830000</v>
          </cell>
          <cell r="M112">
            <v>0</v>
          </cell>
          <cell r="N112">
            <v>0</v>
          </cell>
          <cell r="O112">
            <v>16800</v>
          </cell>
          <cell r="P112">
            <v>16800</v>
          </cell>
        </row>
        <row r="113">
          <cell r="A113" t="str">
            <v>A.3.7</v>
          </cell>
          <cell r="B113" t="str">
            <v xml:space="preserve">  480V MCC SINGLE FACE , 65KA</v>
          </cell>
          <cell r="C113">
            <v>19</v>
          </cell>
          <cell r="D113" t="str">
            <v>PNL</v>
          </cell>
          <cell r="E113">
            <v>160000</v>
          </cell>
          <cell r="F113">
            <v>3040000</v>
          </cell>
          <cell r="G113">
            <v>0</v>
          </cell>
          <cell r="H113">
            <v>0</v>
          </cell>
          <cell r="I113">
            <v>15</v>
          </cell>
          <cell r="J113">
            <v>285</v>
          </cell>
          <cell r="K113">
            <v>160000</v>
          </cell>
          <cell r="L113">
            <v>3040000</v>
          </cell>
          <cell r="M113">
            <v>0</v>
          </cell>
          <cell r="N113">
            <v>0</v>
          </cell>
          <cell r="O113">
            <v>4200</v>
          </cell>
          <cell r="P113">
            <v>79800</v>
          </cell>
        </row>
        <row r="114">
          <cell r="A114" t="str">
            <v>A.3.8</v>
          </cell>
          <cell r="B114" t="str">
            <v xml:space="preserve">  480V EMERGENCY SWGR , 65KA, 4000A ACB</v>
          </cell>
          <cell r="C114">
            <v>2</v>
          </cell>
          <cell r="D114" t="str">
            <v>PNL</v>
          </cell>
          <cell r="E114">
            <v>610000</v>
          </cell>
          <cell r="F114">
            <v>1220000</v>
          </cell>
          <cell r="G114">
            <v>0</v>
          </cell>
          <cell r="H114">
            <v>0</v>
          </cell>
          <cell r="I114">
            <v>20</v>
          </cell>
          <cell r="J114">
            <v>40</v>
          </cell>
          <cell r="K114">
            <v>610000</v>
          </cell>
          <cell r="L114">
            <v>1220000</v>
          </cell>
          <cell r="M114">
            <v>0</v>
          </cell>
          <cell r="N114">
            <v>0</v>
          </cell>
          <cell r="O114">
            <v>5600</v>
          </cell>
          <cell r="P114">
            <v>11200</v>
          </cell>
        </row>
        <row r="115">
          <cell r="A115" t="str">
            <v>A.3.9</v>
          </cell>
          <cell r="B115" t="str">
            <v xml:space="preserve">  480V EMERGENCY MCC SINGLE FACE , 40KA</v>
          </cell>
          <cell r="C115">
            <v>3</v>
          </cell>
          <cell r="D115" t="str">
            <v>PNL</v>
          </cell>
          <cell r="E115">
            <v>140000</v>
          </cell>
          <cell r="F115">
            <v>420000</v>
          </cell>
          <cell r="G115">
            <v>0</v>
          </cell>
          <cell r="H115">
            <v>0</v>
          </cell>
          <cell r="I115">
            <v>15</v>
          </cell>
          <cell r="J115">
            <v>45</v>
          </cell>
          <cell r="K115">
            <v>140000</v>
          </cell>
          <cell r="L115">
            <v>420000</v>
          </cell>
          <cell r="M115">
            <v>0</v>
          </cell>
          <cell r="N115">
            <v>0</v>
          </cell>
          <cell r="O115">
            <v>4200</v>
          </cell>
          <cell r="P115">
            <v>12600</v>
          </cell>
        </row>
        <row r="116">
          <cell r="B116" t="str">
            <v>SUB-TOTAL (A.3)</v>
          </cell>
          <cell r="C116">
            <v>0</v>
          </cell>
          <cell r="D116">
            <v>0</v>
          </cell>
          <cell r="E116">
            <v>0</v>
          </cell>
          <cell r="F116">
            <v>22314000</v>
          </cell>
          <cell r="G116">
            <v>0</v>
          </cell>
          <cell r="H116">
            <v>0</v>
          </cell>
          <cell r="I116">
            <v>0</v>
          </cell>
          <cell r="J116">
            <v>1302</v>
          </cell>
          <cell r="K116">
            <v>0</v>
          </cell>
          <cell r="L116">
            <v>22314000</v>
          </cell>
          <cell r="M116">
            <v>0</v>
          </cell>
          <cell r="N116">
            <v>0</v>
          </cell>
          <cell r="O116">
            <v>0</v>
          </cell>
          <cell r="P116">
            <v>364560</v>
          </cell>
        </row>
        <row r="117">
          <cell r="F117">
            <v>0</v>
          </cell>
          <cell r="G117">
            <v>0</v>
          </cell>
          <cell r="H117">
            <v>0</v>
          </cell>
          <cell r="I117">
            <v>0</v>
          </cell>
          <cell r="J117">
            <v>0</v>
          </cell>
          <cell r="K117">
            <v>0</v>
          </cell>
          <cell r="L117">
            <v>0</v>
          </cell>
          <cell r="M117">
            <v>0</v>
          </cell>
          <cell r="N117">
            <v>0</v>
          </cell>
          <cell r="O117">
            <v>0</v>
          </cell>
          <cell r="P117">
            <v>0</v>
          </cell>
        </row>
        <row r="118">
          <cell r="A118" t="str">
            <v>*</v>
          </cell>
          <cell r="B118" t="str">
            <v>DWG. NO. XK11A-0000-09,10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row>
        <row r="119">
          <cell r="A119" t="str">
            <v xml:space="preserve">   A.4</v>
          </cell>
          <cell r="B119" t="str">
            <v>NO.2 SUBSTATION (碼頭區)</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t="str">
            <v xml:space="preserve">  6.9KV VCB 1250A , MCC PANEL</v>
          </cell>
        </row>
        <row r="120">
          <cell r="A120" t="str">
            <v>A.4.1</v>
          </cell>
          <cell r="B120" t="str">
            <v xml:space="preserve">  6.9KV VCB 1250A 40KA , SWITCHGEAR INCOMING &amp; TIE PANEL &amp; FEEDER PANEL</v>
          </cell>
          <cell r="C120">
            <v>5</v>
          </cell>
          <cell r="D120" t="str">
            <v>PNL</v>
          </cell>
          <cell r="E120">
            <v>800000</v>
          </cell>
          <cell r="F120">
            <v>4000000</v>
          </cell>
          <cell r="G120">
            <v>0</v>
          </cell>
          <cell r="H120">
            <v>0</v>
          </cell>
          <cell r="I120">
            <v>20</v>
          </cell>
          <cell r="J120">
            <v>100</v>
          </cell>
          <cell r="K120">
            <v>800000</v>
          </cell>
          <cell r="L120">
            <v>4000000</v>
          </cell>
          <cell r="M120">
            <v>0</v>
          </cell>
          <cell r="N120">
            <v>0</v>
          </cell>
          <cell r="O120">
            <v>5600</v>
          </cell>
          <cell r="P120">
            <v>28000</v>
          </cell>
        </row>
        <row r="121">
          <cell r="A121" t="str">
            <v>A.4.2</v>
          </cell>
          <cell r="B121" t="str">
            <v xml:space="preserve">  6.9KV VCB 1250A , MCC PANEL</v>
          </cell>
          <cell r="C121">
            <v>3</v>
          </cell>
          <cell r="D121" t="str">
            <v>PNL</v>
          </cell>
          <cell r="E121">
            <v>700000</v>
          </cell>
          <cell r="F121">
            <v>2100000</v>
          </cell>
          <cell r="G121">
            <v>0</v>
          </cell>
          <cell r="H121">
            <v>0</v>
          </cell>
          <cell r="I121">
            <v>20</v>
          </cell>
          <cell r="J121">
            <v>60</v>
          </cell>
          <cell r="K121">
            <v>700000</v>
          </cell>
          <cell r="L121">
            <v>2100000</v>
          </cell>
          <cell r="M121">
            <v>0</v>
          </cell>
          <cell r="N121">
            <v>0</v>
          </cell>
          <cell r="O121">
            <v>5600</v>
          </cell>
          <cell r="P121">
            <v>16800</v>
          </cell>
        </row>
        <row r="122">
          <cell r="A122" t="str">
            <v>A.4.3</v>
          </cell>
          <cell r="B122" t="str">
            <v xml:space="preserve">  6.9KV 500KVA , W/GCS , CAPACIATOR PANEL</v>
          </cell>
          <cell r="C122">
            <v>2</v>
          </cell>
          <cell r="D122" t="str">
            <v>PNL</v>
          </cell>
          <cell r="E122">
            <v>600000</v>
          </cell>
          <cell r="F122">
            <v>1200000</v>
          </cell>
          <cell r="G122">
            <v>0</v>
          </cell>
          <cell r="H122">
            <v>0</v>
          </cell>
          <cell r="I122">
            <v>20</v>
          </cell>
          <cell r="J122">
            <v>40</v>
          </cell>
          <cell r="K122">
            <v>600000</v>
          </cell>
          <cell r="L122">
            <v>1200000</v>
          </cell>
          <cell r="M122">
            <v>0</v>
          </cell>
          <cell r="N122">
            <v>0</v>
          </cell>
          <cell r="O122">
            <v>5600</v>
          </cell>
          <cell r="P122">
            <v>11200</v>
          </cell>
        </row>
        <row r="123">
          <cell r="A123" t="str">
            <v>A.4.4</v>
          </cell>
          <cell r="B123" t="str">
            <v xml:space="preserve">  6.9KV 1000KVA , W/GCS , CAPACIATOR PANEL</v>
          </cell>
          <cell r="C123">
            <v>2</v>
          </cell>
          <cell r="D123" t="str">
            <v>PNL</v>
          </cell>
          <cell r="E123">
            <v>900000</v>
          </cell>
          <cell r="F123">
            <v>1800000</v>
          </cell>
          <cell r="G123">
            <v>0</v>
          </cell>
          <cell r="H123">
            <v>0</v>
          </cell>
          <cell r="I123">
            <v>20</v>
          </cell>
          <cell r="J123">
            <v>40</v>
          </cell>
          <cell r="K123">
            <v>900000</v>
          </cell>
          <cell r="L123">
            <v>1800000</v>
          </cell>
          <cell r="M123">
            <v>0</v>
          </cell>
          <cell r="N123">
            <v>0</v>
          </cell>
          <cell r="O123">
            <v>5600</v>
          </cell>
          <cell r="P123">
            <v>11200</v>
          </cell>
        </row>
        <row r="124">
          <cell r="A124" t="str">
            <v>A.4.5</v>
          </cell>
          <cell r="B124" t="str">
            <v xml:space="preserve">  CAST RESIN DRY TYPE TR. , IP20 ENCLOSURE , 3 PHASE 6.9KV/480V ,1000KVA </v>
          </cell>
          <cell r="C124">
            <v>2</v>
          </cell>
          <cell r="D124" t="str">
            <v>SET</v>
          </cell>
          <cell r="E124">
            <v>410000</v>
          </cell>
          <cell r="F124">
            <v>820000</v>
          </cell>
          <cell r="G124">
            <v>0</v>
          </cell>
          <cell r="H124">
            <v>0</v>
          </cell>
          <cell r="I124">
            <v>108</v>
          </cell>
          <cell r="J124">
            <v>216</v>
          </cell>
          <cell r="K124">
            <v>410000</v>
          </cell>
          <cell r="L124">
            <v>820000</v>
          </cell>
          <cell r="M124">
            <v>0</v>
          </cell>
          <cell r="N124">
            <v>0</v>
          </cell>
          <cell r="O124">
            <v>30240</v>
          </cell>
          <cell r="P124">
            <v>60480</v>
          </cell>
        </row>
        <row r="125">
          <cell r="A125" t="str">
            <v>A.4.6</v>
          </cell>
          <cell r="B125" t="str">
            <v xml:space="preserve">  480V BUS DUCT, 3PH 3W, 1600A INDOOR, 30KA , 6M LG</v>
          </cell>
          <cell r="C125">
            <v>2</v>
          </cell>
          <cell r="D125" t="str">
            <v>SET</v>
          </cell>
          <cell r="E125">
            <v>210000</v>
          </cell>
          <cell r="F125">
            <v>420000</v>
          </cell>
          <cell r="G125">
            <v>0</v>
          </cell>
          <cell r="H125">
            <v>0</v>
          </cell>
          <cell r="I125">
            <v>36</v>
          </cell>
          <cell r="J125">
            <v>72</v>
          </cell>
          <cell r="K125">
            <v>210000</v>
          </cell>
          <cell r="L125">
            <v>420000</v>
          </cell>
          <cell r="M125">
            <v>0</v>
          </cell>
          <cell r="N125">
            <v>0</v>
          </cell>
          <cell r="O125">
            <v>10080</v>
          </cell>
          <cell r="P125">
            <v>20160</v>
          </cell>
        </row>
        <row r="126">
          <cell r="A126" t="str">
            <v>A.4.7</v>
          </cell>
          <cell r="B126" t="str">
            <v xml:space="preserve">  480V SWGR , 30KA, INCOMING ACB1600Ax2PNL &amp; TIE ACB1600A </v>
          </cell>
          <cell r="C126">
            <v>1</v>
          </cell>
          <cell r="D126" t="str">
            <v>LOT</v>
          </cell>
          <cell r="E126">
            <v>1100000</v>
          </cell>
          <cell r="F126">
            <v>1100000</v>
          </cell>
          <cell r="G126">
            <v>0</v>
          </cell>
          <cell r="H126">
            <v>0</v>
          </cell>
          <cell r="I126">
            <v>60</v>
          </cell>
          <cell r="J126">
            <v>60</v>
          </cell>
          <cell r="K126">
            <v>1100000</v>
          </cell>
          <cell r="L126">
            <v>1100000</v>
          </cell>
          <cell r="M126">
            <v>0</v>
          </cell>
          <cell r="N126">
            <v>0</v>
          </cell>
          <cell r="O126">
            <v>16800</v>
          </cell>
          <cell r="P126">
            <v>16800</v>
          </cell>
        </row>
        <row r="127">
          <cell r="A127" t="str">
            <v>A.4.8</v>
          </cell>
          <cell r="B127" t="str">
            <v xml:space="preserve">  480V MCC SINGLE FACE , 30KA</v>
          </cell>
          <cell r="C127">
            <v>7</v>
          </cell>
          <cell r="D127" t="str">
            <v>PNL</v>
          </cell>
          <cell r="E127">
            <v>120000</v>
          </cell>
          <cell r="F127">
            <v>840000</v>
          </cell>
          <cell r="G127">
            <v>0</v>
          </cell>
          <cell r="H127">
            <v>0</v>
          </cell>
          <cell r="I127">
            <v>15</v>
          </cell>
          <cell r="J127">
            <v>105</v>
          </cell>
          <cell r="K127">
            <v>120000</v>
          </cell>
          <cell r="L127">
            <v>840000</v>
          </cell>
          <cell r="M127">
            <v>0</v>
          </cell>
          <cell r="N127">
            <v>0</v>
          </cell>
          <cell r="O127">
            <v>4200</v>
          </cell>
          <cell r="P127">
            <v>29400</v>
          </cell>
        </row>
        <row r="128">
          <cell r="B128" t="str">
            <v>SUB-TOTAL (A.4)</v>
          </cell>
          <cell r="C128">
            <v>0</v>
          </cell>
          <cell r="D128">
            <v>0</v>
          </cell>
          <cell r="E128">
            <v>0</v>
          </cell>
          <cell r="F128">
            <v>12280000</v>
          </cell>
          <cell r="G128">
            <v>0</v>
          </cell>
          <cell r="H128">
            <v>0</v>
          </cell>
          <cell r="I128">
            <v>0</v>
          </cell>
          <cell r="J128">
            <v>693</v>
          </cell>
          <cell r="K128">
            <v>0</v>
          </cell>
          <cell r="L128">
            <v>12280000</v>
          </cell>
          <cell r="M128">
            <v>0</v>
          </cell>
          <cell r="N128">
            <v>0</v>
          </cell>
          <cell r="O128">
            <v>0</v>
          </cell>
          <cell r="P128">
            <v>194040</v>
          </cell>
        </row>
        <row r="129">
          <cell r="F129">
            <v>0</v>
          </cell>
          <cell r="G129">
            <v>0</v>
          </cell>
          <cell r="H129">
            <v>0</v>
          </cell>
          <cell r="I129">
            <v>0</v>
          </cell>
          <cell r="J129">
            <v>0</v>
          </cell>
          <cell r="K129">
            <v>0</v>
          </cell>
          <cell r="L129">
            <v>0</v>
          </cell>
          <cell r="M129">
            <v>0</v>
          </cell>
          <cell r="N129">
            <v>0</v>
          </cell>
          <cell r="O129">
            <v>0</v>
          </cell>
          <cell r="P129">
            <v>0</v>
          </cell>
          <cell r="Q129">
            <v>0</v>
          </cell>
        </row>
        <row r="130">
          <cell r="A130" t="str">
            <v>A.5</v>
          </cell>
          <cell r="B130" t="str">
            <v xml:space="preserve"> DISEL STAND-BY GENERATOR 1250KW OUTPUT,</v>
          </cell>
          <cell r="C130">
            <v>1</v>
          </cell>
          <cell r="D130" t="str">
            <v>SET</v>
          </cell>
          <cell r="E130">
            <v>6250000</v>
          </cell>
          <cell r="F130">
            <v>6250000</v>
          </cell>
          <cell r="G130">
            <v>0</v>
          </cell>
          <cell r="H130">
            <v>0</v>
          </cell>
          <cell r="I130">
            <v>560</v>
          </cell>
          <cell r="J130">
            <v>560</v>
          </cell>
          <cell r="K130">
            <v>6250000</v>
          </cell>
          <cell r="L130">
            <v>6250000</v>
          </cell>
          <cell r="M130">
            <v>0</v>
          </cell>
          <cell r="N130">
            <v>0</v>
          </cell>
          <cell r="O130">
            <v>224000</v>
          </cell>
          <cell r="P130">
            <v>224000</v>
          </cell>
        </row>
        <row r="131">
          <cell r="B131" t="str">
            <v xml:space="preserve"> 3PH 3W 480V, W/ CONTROL PANEL , DALY TANK</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row>
        <row r="133">
          <cell r="A133" t="str">
            <v>A.6</v>
          </cell>
          <cell r="B133" t="str">
            <v>3 PHASE 480V-120V UPS</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row>
        <row r="134">
          <cell r="A134" t="str">
            <v>A.6.1</v>
          </cell>
          <cell r="B134" t="str">
            <v xml:space="preserve"> 100 KVA ,  W/ BATTERY LEAD-CALCIUM TYPE 30 MIN.</v>
          </cell>
          <cell r="C134">
            <v>1</v>
          </cell>
          <cell r="D134" t="str">
            <v>SET</v>
          </cell>
          <cell r="E134">
            <v>1250000</v>
          </cell>
          <cell r="F134">
            <v>1250000</v>
          </cell>
          <cell r="G134">
            <v>0</v>
          </cell>
          <cell r="H134">
            <v>0</v>
          </cell>
          <cell r="I134">
            <v>188</v>
          </cell>
          <cell r="J134">
            <v>188</v>
          </cell>
          <cell r="K134">
            <v>1250000</v>
          </cell>
          <cell r="L134">
            <v>1250000</v>
          </cell>
          <cell r="M134">
            <v>0</v>
          </cell>
          <cell r="N134">
            <v>0</v>
          </cell>
          <cell r="O134">
            <v>52640</v>
          </cell>
          <cell r="P134">
            <v>52640</v>
          </cell>
        </row>
        <row r="135">
          <cell r="A135" t="str">
            <v>A.6.2</v>
          </cell>
          <cell r="B135" t="str">
            <v xml:space="preserve"> 15 KVA ,  W/ BATTERY LEAD-CALCIUM TYPE 30 MIN.</v>
          </cell>
          <cell r="C135">
            <v>1</v>
          </cell>
          <cell r="D135" t="str">
            <v>SET</v>
          </cell>
          <cell r="E135">
            <v>300000</v>
          </cell>
          <cell r="F135">
            <v>300000</v>
          </cell>
          <cell r="G135">
            <v>0</v>
          </cell>
          <cell r="H135">
            <v>0</v>
          </cell>
          <cell r="I135">
            <v>50</v>
          </cell>
          <cell r="J135">
            <v>50</v>
          </cell>
          <cell r="K135">
            <v>300000</v>
          </cell>
          <cell r="L135">
            <v>300000</v>
          </cell>
          <cell r="M135">
            <v>0</v>
          </cell>
          <cell r="N135">
            <v>0</v>
          </cell>
          <cell r="O135">
            <v>14000</v>
          </cell>
          <cell r="P135">
            <v>14000</v>
          </cell>
        </row>
        <row r="136">
          <cell r="A136" t="str">
            <v>A.8.1</v>
          </cell>
          <cell r="B136" t="str">
            <v>SUB-TOTAL (A.6)</v>
          </cell>
          <cell r="C136">
            <v>0</v>
          </cell>
          <cell r="D136">
            <v>0</v>
          </cell>
          <cell r="E136">
            <v>0</v>
          </cell>
          <cell r="F136">
            <v>1550000</v>
          </cell>
          <cell r="G136">
            <v>0</v>
          </cell>
          <cell r="H136">
            <v>0</v>
          </cell>
          <cell r="I136">
            <v>0</v>
          </cell>
          <cell r="J136">
            <v>238</v>
          </cell>
          <cell r="K136">
            <v>0</v>
          </cell>
          <cell r="L136">
            <v>1550000</v>
          </cell>
          <cell r="M136">
            <v>0</v>
          </cell>
          <cell r="N136">
            <v>0</v>
          </cell>
          <cell r="O136">
            <v>0</v>
          </cell>
          <cell r="P136">
            <v>66640</v>
          </cell>
        </row>
        <row r="137">
          <cell r="A137">
            <v>6</v>
          </cell>
          <cell r="B137" t="str">
            <v xml:space="preserve"> @ORN S@D@KER W/ EPOXY _x0007_-T 13304-002</v>
          </cell>
          <cell r="C137">
            <v>16</v>
          </cell>
          <cell r="D137" t="str">
            <v>SET</v>
          </cell>
          <cell r="E137">
            <v>4976</v>
          </cell>
          <cell r="F137">
            <v>0</v>
          </cell>
          <cell r="H137">
            <v>0</v>
          </cell>
        </row>
        <row r="138">
          <cell r="A138" t="str">
            <v>A.7</v>
          </cell>
          <cell r="B138" t="str">
            <v xml:space="preserve">  DC POWER SUPPLY       </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row>
        <row r="139">
          <cell r="A139" t="str">
            <v>A.7.1</v>
          </cell>
          <cell r="B139" t="str">
            <v xml:space="preserve"> 125VDC CHAGER, 50A,  W/ 60AH LEAD-CALCIUM BATTERY &amp; RACK</v>
          </cell>
          <cell r="C139">
            <v>1</v>
          </cell>
          <cell r="D139" t="str">
            <v>SET</v>
          </cell>
          <cell r="E139">
            <v>325000</v>
          </cell>
          <cell r="F139">
            <v>325000</v>
          </cell>
          <cell r="G139">
            <v>0</v>
          </cell>
          <cell r="H139">
            <v>0</v>
          </cell>
          <cell r="I139">
            <v>50</v>
          </cell>
          <cell r="J139">
            <v>50</v>
          </cell>
          <cell r="K139">
            <v>325000</v>
          </cell>
          <cell r="L139">
            <v>325000</v>
          </cell>
          <cell r="M139">
            <v>0</v>
          </cell>
          <cell r="N139">
            <v>0</v>
          </cell>
          <cell r="O139">
            <v>14000</v>
          </cell>
          <cell r="P139">
            <v>14000</v>
          </cell>
        </row>
        <row r="140">
          <cell r="A140" t="str">
            <v>A.7.2</v>
          </cell>
          <cell r="B140" t="str">
            <v xml:space="preserve"> 125VDC CHAGER, 25A,  W/ 30AH LEAD-CALCIUM BATTERY &amp; RACK</v>
          </cell>
          <cell r="C140">
            <v>2</v>
          </cell>
          <cell r="D140" t="str">
            <v>SET</v>
          </cell>
          <cell r="E140">
            <v>245000</v>
          </cell>
          <cell r="F140">
            <v>490000</v>
          </cell>
          <cell r="G140">
            <v>0</v>
          </cell>
          <cell r="H140">
            <v>0</v>
          </cell>
          <cell r="I140">
            <v>35</v>
          </cell>
          <cell r="J140">
            <v>70</v>
          </cell>
          <cell r="K140">
            <v>245000</v>
          </cell>
          <cell r="L140">
            <v>490000</v>
          </cell>
          <cell r="M140">
            <v>0</v>
          </cell>
          <cell r="N140">
            <v>0</v>
          </cell>
          <cell r="O140">
            <v>9800</v>
          </cell>
          <cell r="P140">
            <v>19600</v>
          </cell>
        </row>
        <row r="141">
          <cell r="B141" t="str">
            <v>SUB-TOTAL (A7)</v>
          </cell>
          <cell r="C141">
            <v>0</v>
          </cell>
          <cell r="D141">
            <v>0</v>
          </cell>
          <cell r="E141">
            <v>0</v>
          </cell>
          <cell r="F141">
            <v>815000</v>
          </cell>
          <cell r="G141">
            <v>0</v>
          </cell>
          <cell r="H141">
            <v>0</v>
          </cell>
          <cell r="I141">
            <v>0</v>
          </cell>
          <cell r="J141">
            <v>120</v>
          </cell>
          <cell r="K141">
            <v>0</v>
          </cell>
          <cell r="L141">
            <v>815000</v>
          </cell>
          <cell r="M141">
            <v>0</v>
          </cell>
          <cell r="N141">
            <v>0</v>
          </cell>
          <cell r="O141">
            <v>0</v>
          </cell>
          <cell r="P141">
            <v>33600</v>
          </cell>
        </row>
        <row r="143">
          <cell r="A143" t="str">
            <v>A.8</v>
          </cell>
          <cell r="B143" t="str">
            <v>OTHER</v>
          </cell>
        </row>
        <row r="144">
          <cell r="A144" t="str">
            <v>A.8.1</v>
          </cell>
          <cell r="B144" t="str">
            <v>SELF-STANDING POWER PANEL, 480V, 65KA</v>
          </cell>
          <cell r="C144">
            <v>1</v>
          </cell>
          <cell r="D144" t="str">
            <v>SET</v>
          </cell>
          <cell r="E144">
            <v>120000</v>
          </cell>
          <cell r="F144">
            <v>120000</v>
          </cell>
          <cell r="G144">
            <v>0</v>
          </cell>
          <cell r="H144">
            <v>0</v>
          </cell>
          <cell r="I144">
            <v>20</v>
          </cell>
          <cell r="J144">
            <v>20</v>
          </cell>
          <cell r="K144">
            <v>120000</v>
          </cell>
          <cell r="L144">
            <v>120000</v>
          </cell>
          <cell r="M144">
            <v>0</v>
          </cell>
          <cell r="N144">
            <v>0</v>
          </cell>
          <cell r="O144">
            <v>5600</v>
          </cell>
          <cell r="P144">
            <v>5600</v>
          </cell>
        </row>
        <row r="145">
          <cell r="B145" t="str">
            <v>PNL. NO. CCR2-D-MC1 (DWG. NO. XK11A-0000-12)</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row>
        <row r="146">
          <cell r="A146" t="str">
            <v>A.8.2</v>
          </cell>
          <cell r="B146" t="str">
            <v>SELF-STANDING POWER PANEL, 480V, 30KA (DWG. NO. XK11A-0000-12)</v>
          </cell>
          <cell r="C146">
            <v>6</v>
          </cell>
          <cell r="D146" t="str">
            <v>SET</v>
          </cell>
          <cell r="E146">
            <v>140000</v>
          </cell>
          <cell r="F146">
            <v>840000</v>
          </cell>
          <cell r="G146">
            <v>0</v>
          </cell>
          <cell r="H146">
            <v>0</v>
          </cell>
          <cell r="I146">
            <v>20</v>
          </cell>
          <cell r="J146">
            <v>120</v>
          </cell>
          <cell r="K146">
            <v>140000</v>
          </cell>
          <cell r="L146">
            <v>840000</v>
          </cell>
          <cell r="M146">
            <v>0</v>
          </cell>
          <cell r="N146">
            <v>0</v>
          </cell>
          <cell r="O146">
            <v>5600</v>
          </cell>
          <cell r="P146">
            <v>33600</v>
          </cell>
        </row>
        <row r="147">
          <cell r="B147" t="str">
            <v>PNL. NO. POWER PANEL.</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row>
        <row r="148">
          <cell r="A148" t="str">
            <v>A.8.3</v>
          </cell>
          <cell r="B148" t="str">
            <v>DRY RTANSFORMER, WEATHER PROOF ENCLOSURE</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row>
        <row r="149">
          <cell r="B149" t="str">
            <v>480/240V, 30KVA</v>
          </cell>
          <cell r="C149">
            <v>9</v>
          </cell>
          <cell r="D149" t="str">
            <v>SET</v>
          </cell>
          <cell r="E149">
            <v>40000</v>
          </cell>
          <cell r="F149">
            <v>360000</v>
          </cell>
          <cell r="G149">
            <v>0</v>
          </cell>
          <cell r="H149">
            <v>0</v>
          </cell>
          <cell r="I149">
            <v>18</v>
          </cell>
          <cell r="J149">
            <v>162</v>
          </cell>
          <cell r="K149">
            <v>40000</v>
          </cell>
          <cell r="L149">
            <v>360000</v>
          </cell>
          <cell r="M149">
            <v>0</v>
          </cell>
          <cell r="N149">
            <v>0</v>
          </cell>
          <cell r="O149">
            <v>5040</v>
          </cell>
          <cell r="P149">
            <v>45360</v>
          </cell>
        </row>
        <row r="150">
          <cell r="B150" t="str">
            <v>480/240V, 20KVA</v>
          </cell>
          <cell r="C150">
            <v>6</v>
          </cell>
          <cell r="D150" t="str">
            <v>SET</v>
          </cell>
          <cell r="E150">
            <v>30000</v>
          </cell>
          <cell r="F150">
            <v>180000</v>
          </cell>
          <cell r="G150">
            <v>0</v>
          </cell>
          <cell r="H150">
            <v>0</v>
          </cell>
          <cell r="I150">
            <v>14</v>
          </cell>
          <cell r="J150">
            <v>84</v>
          </cell>
          <cell r="K150">
            <v>30000</v>
          </cell>
          <cell r="L150">
            <v>180000</v>
          </cell>
          <cell r="M150">
            <v>0</v>
          </cell>
          <cell r="N150">
            <v>0</v>
          </cell>
          <cell r="O150">
            <v>3920</v>
          </cell>
          <cell r="P150">
            <v>23520</v>
          </cell>
        </row>
        <row r="151">
          <cell r="B151" t="str">
            <v>480/240V, 10KVA</v>
          </cell>
          <cell r="C151">
            <v>9</v>
          </cell>
          <cell r="D151" t="str">
            <v>SET</v>
          </cell>
          <cell r="E151">
            <v>22000</v>
          </cell>
          <cell r="F151">
            <v>198000</v>
          </cell>
          <cell r="G151">
            <v>0</v>
          </cell>
          <cell r="H151">
            <v>0</v>
          </cell>
          <cell r="I151">
            <v>9</v>
          </cell>
          <cell r="J151">
            <v>81</v>
          </cell>
          <cell r="K151">
            <v>22000</v>
          </cell>
          <cell r="L151">
            <v>198000</v>
          </cell>
          <cell r="M151">
            <v>0</v>
          </cell>
          <cell r="N151">
            <v>0</v>
          </cell>
          <cell r="O151">
            <v>2520</v>
          </cell>
          <cell r="P151">
            <v>22680</v>
          </cell>
        </row>
        <row r="152">
          <cell r="A152" t="str">
            <v>A.8.4</v>
          </cell>
          <cell r="B152" t="str">
            <v xml:space="preserve"> MCC FOR TRASH , 480V MCC SINGLE FACE , 30KA</v>
          </cell>
          <cell r="C152">
            <v>5</v>
          </cell>
          <cell r="D152" t="str">
            <v>SET</v>
          </cell>
          <cell r="E152">
            <v>120000</v>
          </cell>
          <cell r="F152">
            <v>600000</v>
          </cell>
          <cell r="G152">
            <v>0</v>
          </cell>
          <cell r="H152">
            <v>0</v>
          </cell>
          <cell r="I152">
            <v>15</v>
          </cell>
          <cell r="J152">
            <v>75</v>
          </cell>
          <cell r="K152">
            <v>120000</v>
          </cell>
          <cell r="L152">
            <v>600000</v>
          </cell>
          <cell r="M152">
            <v>0</v>
          </cell>
          <cell r="N152">
            <v>0</v>
          </cell>
          <cell r="O152">
            <v>4200</v>
          </cell>
          <cell r="P152">
            <v>21000</v>
          </cell>
        </row>
        <row r="153">
          <cell r="A153" t="str">
            <v>A.8.5</v>
          </cell>
          <cell r="B153" t="str">
            <v>600VAC, 100A ATS PANEL, WALL MOUNT, INDOOR</v>
          </cell>
          <cell r="C153">
            <v>3</v>
          </cell>
          <cell r="D153" t="str">
            <v>SET</v>
          </cell>
          <cell r="E153">
            <v>100000</v>
          </cell>
          <cell r="F153">
            <v>300000</v>
          </cell>
          <cell r="G153">
            <v>0</v>
          </cell>
          <cell r="H153">
            <v>0</v>
          </cell>
          <cell r="I153">
            <v>15</v>
          </cell>
          <cell r="J153">
            <v>45</v>
          </cell>
          <cell r="K153">
            <v>100000</v>
          </cell>
          <cell r="L153">
            <v>300000</v>
          </cell>
          <cell r="M153">
            <v>0</v>
          </cell>
          <cell r="N153">
            <v>0</v>
          </cell>
          <cell r="O153">
            <v>4200</v>
          </cell>
          <cell r="P153">
            <v>12600</v>
          </cell>
        </row>
        <row r="154">
          <cell r="A154" t="str">
            <v>A.8.6</v>
          </cell>
          <cell r="B154" t="str">
            <v>100A NFB PANEL, WALL MOUNT., INDOOR</v>
          </cell>
          <cell r="C154">
            <v>6</v>
          </cell>
          <cell r="D154" t="str">
            <v>SET</v>
          </cell>
          <cell r="E154">
            <v>4000</v>
          </cell>
          <cell r="F154">
            <v>24000</v>
          </cell>
          <cell r="G154">
            <v>0</v>
          </cell>
          <cell r="H154">
            <v>0</v>
          </cell>
          <cell r="I154">
            <v>4</v>
          </cell>
          <cell r="J154">
            <v>24</v>
          </cell>
          <cell r="K154">
            <v>4000</v>
          </cell>
          <cell r="L154">
            <v>24000</v>
          </cell>
          <cell r="M154">
            <v>0</v>
          </cell>
          <cell r="N154">
            <v>0</v>
          </cell>
          <cell r="O154">
            <v>1120</v>
          </cell>
          <cell r="P154">
            <v>6720</v>
          </cell>
        </row>
        <row r="155">
          <cell r="A155" t="str">
            <v>A.8.7</v>
          </cell>
          <cell r="B155" t="str">
            <v>600V PDP PANEL, WALL MOUNT, INDOOR</v>
          </cell>
          <cell r="C155">
            <v>6</v>
          </cell>
          <cell r="D155" t="str">
            <v>SET</v>
          </cell>
          <cell r="E155">
            <v>9000</v>
          </cell>
          <cell r="F155">
            <v>54000</v>
          </cell>
          <cell r="G155">
            <v>0</v>
          </cell>
          <cell r="H155">
            <v>0</v>
          </cell>
          <cell r="I155">
            <v>6</v>
          </cell>
          <cell r="J155">
            <v>36</v>
          </cell>
          <cell r="K155">
            <v>9000</v>
          </cell>
          <cell r="L155">
            <v>54000</v>
          </cell>
          <cell r="M155">
            <v>0</v>
          </cell>
          <cell r="N155">
            <v>0</v>
          </cell>
          <cell r="O155">
            <v>1680</v>
          </cell>
          <cell r="P155">
            <v>10080</v>
          </cell>
        </row>
        <row r="156">
          <cell r="B156" t="str">
            <v>W/NFB 100A x 1, 20A x6, 10KA</v>
          </cell>
        </row>
        <row r="157">
          <cell r="A157" t="str">
            <v>A.8.8</v>
          </cell>
          <cell r="B157" t="str">
            <v>POWER SYSTEM GRAPHIC PANEL, SELF-STANDING,</v>
          </cell>
          <cell r="C157">
            <v>1</v>
          </cell>
          <cell r="D157" t="str">
            <v>SET</v>
          </cell>
          <cell r="E157">
            <v>320000</v>
          </cell>
          <cell r="F157">
            <v>320000</v>
          </cell>
          <cell r="G157">
            <v>0</v>
          </cell>
          <cell r="H157">
            <v>0</v>
          </cell>
          <cell r="I157">
            <v>30</v>
          </cell>
          <cell r="J157">
            <v>30</v>
          </cell>
          <cell r="K157">
            <v>320000</v>
          </cell>
          <cell r="L157">
            <v>320000</v>
          </cell>
          <cell r="M157">
            <v>0</v>
          </cell>
          <cell r="N157">
            <v>0</v>
          </cell>
          <cell r="O157">
            <v>8400</v>
          </cell>
          <cell r="P157">
            <v>8400</v>
          </cell>
        </row>
        <row r="158">
          <cell r="B158" t="str">
            <v xml:space="preserve"> ENCLOSURE SIZE 2200(W)x2300(H)x600(D)MM.</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row>
        <row r="159">
          <cell r="B159" t="str">
            <v>MOSAIC PANEL SIZE 2000(W)x1000(H)MM., W/ LIGHT x60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row>
        <row r="160">
          <cell r="B160" t="str">
            <v>SUB-TOTAL (A.8)</v>
          </cell>
          <cell r="C160">
            <v>0</v>
          </cell>
          <cell r="D160">
            <v>0</v>
          </cell>
          <cell r="E160">
            <v>0</v>
          </cell>
          <cell r="F160">
            <v>2996000</v>
          </cell>
          <cell r="G160">
            <v>0</v>
          </cell>
          <cell r="H160">
            <v>0</v>
          </cell>
          <cell r="I160">
            <v>0</v>
          </cell>
          <cell r="J160">
            <v>677</v>
          </cell>
          <cell r="K160">
            <v>0</v>
          </cell>
          <cell r="L160">
            <v>2996000</v>
          </cell>
          <cell r="M160">
            <v>0</v>
          </cell>
          <cell r="N160">
            <v>0</v>
          </cell>
          <cell r="O160">
            <v>0</v>
          </cell>
          <cell r="P160">
            <v>189560</v>
          </cell>
        </row>
        <row r="161">
          <cell r="O161">
            <v>0</v>
          </cell>
        </row>
        <row r="162">
          <cell r="A162" t="str">
            <v xml:space="preserve">   A.9</v>
          </cell>
          <cell r="B162" t="str">
            <v xml:space="preserve"> TEST FEE FOR MECH-ELEC CONSULANT CO. &amp; T.P.C.</v>
          </cell>
          <cell r="C162">
            <v>1</v>
          </cell>
          <cell r="D162" t="str">
            <v>LOT</v>
          </cell>
          <cell r="E162" t="str">
            <v>M+L</v>
          </cell>
          <cell r="F162" t="str">
            <v>M+L</v>
          </cell>
          <cell r="G162">
            <v>0</v>
          </cell>
          <cell r="H162">
            <v>0</v>
          </cell>
          <cell r="I162">
            <v>1607</v>
          </cell>
          <cell r="J162">
            <v>1607</v>
          </cell>
          <cell r="K162" t="str">
            <v>M+L</v>
          </cell>
          <cell r="L162" t="str">
            <v>M+L</v>
          </cell>
          <cell r="M162">
            <v>0</v>
          </cell>
          <cell r="N162">
            <v>0</v>
          </cell>
          <cell r="O162">
            <v>1800000</v>
          </cell>
          <cell r="P162">
            <v>1800000</v>
          </cell>
        </row>
        <row r="163">
          <cell r="F163">
            <v>0</v>
          </cell>
          <cell r="G163">
            <v>0</v>
          </cell>
          <cell r="H163">
            <v>0</v>
          </cell>
          <cell r="I163">
            <v>0</v>
          </cell>
          <cell r="J163">
            <v>0</v>
          </cell>
          <cell r="K163">
            <v>0</v>
          </cell>
          <cell r="L163">
            <v>0</v>
          </cell>
          <cell r="M163">
            <v>0</v>
          </cell>
          <cell r="N163">
            <v>0</v>
          </cell>
          <cell r="O163">
            <v>0</v>
          </cell>
          <cell r="P163">
            <v>0</v>
          </cell>
        </row>
        <row r="164">
          <cell r="A164">
            <v>10</v>
          </cell>
          <cell r="B164" t="str">
            <v>SUB-TOTAL : (A)</v>
          </cell>
          <cell r="C164">
            <v>15000</v>
          </cell>
          <cell r="D164" t="str">
            <v>M</v>
          </cell>
          <cell r="E164">
            <v>223</v>
          </cell>
          <cell r="F164">
            <v>138612100</v>
          </cell>
          <cell r="G164">
            <v>0</v>
          </cell>
          <cell r="H164">
            <v>0</v>
          </cell>
          <cell r="I164">
            <v>0</v>
          </cell>
          <cell r="J164">
            <v>13764</v>
          </cell>
          <cell r="K164">
            <v>0</v>
          </cell>
          <cell r="L164">
            <v>138612100</v>
          </cell>
          <cell r="M164">
            <v>0</v>
          </cell>
          <cell r="N164">
            <v>0</v>
          </cell>
          <cell r="O164">
            <v>0</v>
          </cell>
          <cell r="P164">
            <v>6155030</v>
          </cell>
        </row>
        <row r="165">
          <cell r="A165" t="str">
            <v>a_x000E_6</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row>
        <row r="166">
          <cell r="A166" t="str">
            <v>B</v>
          </cell>
          <cell r="B166" t="str">
            <v>CABLE &amp; WIRE FOR POWER SYSTEM</v>
          </cell>
          <cell r="C166">
            <v>130730</v>
          </cell>
          <cell r="D166" t="str">
            <v>M</v>
          </cell>
          <cell r="H166">
            <v>0</v>
          </cell>
          <cell r="I166">
            <v>0.11700000000000001</v>
          </cell>
          <cell r="J166">
            <v>35</v>
          </cell>
          <cell r="K166">
            <v>28</v>
          </cell>
          <cell r="L166">
            <v>8400</v>
          </cell>
          <cell r="M166">
            <v>0</v>
          </cell>
          <cell r="N166">
            <v>0</v>
          </cell>
          <cell r="O166">
            <v>33</v>
          </cell>
          <cell r="P166">
            <v>9900</v>
          </cell>
        </row>
        <row r="167">
          <cell r="A167">
            <v>13</v>
          </cell>
          <cell r="B167" t="str">
            <v xml:space="preserve">    4/C 60 sq.mm </v>
          </cell>
          <cell r="C167">
            <v>300</v>
          </cell>
          <cell r="D167" t="str">
            <v>M</v>
          </cell>
          <cell r="E167">
            <v>232</v>
          </cell>
          <cell r="F167">
            <v>0</v>
          </cell>
          <cell r="G167">
            <v>0</v>
          </cell>
          <cell r="H167">
            <v>0</v>
          </cell>
          <cell r="I167">
            <v>0</v>
          </cell>
          <cell r="J167">
            <v>0</v>
          </cell>
          <cell r="K167">
            <v>0</v>
          </cell>
          <cell r="L167">
            <v>0</v>
          </cell>
          <cell r="M167">
            <v>0</v>
          </cell>
          <cell r="N167">
            <v>0</v>
          </cell>
          <cell r="O167">
            <v>0</v>
          </cell>
          <cell r="P167">
            <v>0</v>
          </cell>
          <cell r="Q167">
            <v>0</v>
          </cell>
        </row>
        <row r="168">
          <cell r="A168" t="str">
            <v>B</v>
          </cell>
          <cell r="B168" t="str">
            <v xml:space="preserve"> POWER DISTRIBUTION SYSTEM</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row>
        <row r="169">
          <cell r="F169">
            <v>0</v>
          </cell>
          <cell r="G169">
            <v>0</v>
          </cell>
          <cell r="H169">
            <v>0</v>
          </cell>
          <cell r="I169">
            <v>0</v>
          </cell>
          <cell r="J169">
            <v>0</v>
          </cell>
          <cell r="K169">
            <v>0</v>
          </cell>
          <cell r="L169">
            <v>0</v>
          </cell>
          <cell r="M169">
            <v>0</v>
          </cell>
          <cell r="N169">
            <v>0</v>
          </cell>
          <cell r="O169">
            <v>0</v>
          </cell>
          <cell r="P169">
            <v>0</v>
          </cell>
        </row>
        <row r="170">
          <cell r="B170" t="str">
            <v xml:space="preserve"> 600V POWER CABLE, XLPE INSU. PVC JACKET</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row>
        <row r="171">
          <cell r="A171">
            <v>1</v>
          </cell>
          <cell r="B171" t="str">
            <v xml:space="preserve">    3/C 3.5 sq.mm </v>
          </cell>
          <cell r="C171">
            <v>4500</v>
          </cell>
          <cell r="D171" t="str">
            <v>M</v>
          </cell>
          <cell r="E171">
            <v>15</v>
          </cell>
          <cell r="F171">
            <v>67500</v>
          </cell>
          <cell r="G171">
            <v>0</v>
          </cell>
          <cell r="H171">
            <v>0</v>
          </cell>
          <cell r="I171">
            <v>7.9000000000000001E-2</v>
          </cell>
          <cell r="J171">
            <v>356</v>
          </cell>
          <cell r="K171">
            <v>15</v>
          </cell>
          <cell r="L171">
            <v>67500</v>
          </cell>
          <cell r="M171">
            <v>0</v>
          </cell>
          <cell r="N171">
            <v>0</v>
          </cell>
          <cell r="O171">
            <v>22</v>
          </cell>
          <cell r="P171">
            <v>99000</v>
          </cell>
        </row>
        <row r="172">
          <cell r="A172">
            <v>2</v>
          </cell>
          <cell r="B172" t="str">
            <v xml:space="preserve">    3/C 5.5 sq.mm </v>
          </cell>
          <cell r="C172">
            <v>4000</v>
          </cell>
          <cell r="D172" t="str">
            <v>M</v>
          </cell>
          <cell r="E172">
            <v>20</v>
          </cell>
          <cell r="F172">
            <v>80000</v>
          </cell>
          <cell r="G172">
            <v>0</v>
          </cell>
          <cell r="H172">
            <v>0</v>
          </cell>
          <cell r="I172">
            <v>0.1</v>
          </cell>
          <cell r="J172">
            <v>400</v>
          </cell>
          <cell r="K172">
            <v>20</v>
          </cell>
          <cell r="L172">
            <v>80000</v>
          </cell>
          <cell r="M172">
            <v>0</v>
          </cell>
          <cell r="N172">
            <v>0</v>
          </cell>
          <cell r="O172">
            <v>28</v>
          </cell>
          <cell r="P172">
            <v>112000</v>
          </cell>
        </row>
        <row r="173">
          <cell r="A173">
            <v>3</v>
          </cell>
          <cell r="B173" t="str">
            <v xml:space="preserve">    3/C   8 sq.mm </v>
          </cell>
          <cell r="C173">
            <v>3000</v>
          </cell>
          <cell r="D173" t="str">
            <v>M</v>
          </cell>
          <cell r="E173">
            <v>29</v>
          </cell>
          <cell r="F173">
            <v>87000</v>
          </cell>
          <cell r="G173">
            <v>0</v>
          </cell>
          <cell r="H173">
            <v>0</v>
          </cell>
          <cell r="I173">
            <v>0.11799999999999999</v>
          </cell>
          <cell r="J173">
            <v>354</v>
          </cell>
          <cell r="K173">
            <v>29</v>
          </cell>
          <cell r="L173">
            <v>87000</v>
          </cell>
          <cell r="M173">
            <v>0</v>
          </cell>
          <cell r="N173">
            <v>0</v>
          </cell>
          <cell r="O173">
            <v>33</v>
          </cell>
          <cell r="P173">
            <v>99000</v>
          </cell>
        </row>
        <row r="174">
          <cell r="A174">
            <v>4</v>
          </cell>
          <cell r="B174" t="str">
            <v xml:space="preserve">    3/C  14 sq.mm </v>
          </cell>
          <cell r="C174">
            <v>1000</v>
          </cell>
          <cell r="D174" t="str">
            <v>M</v>
          </cell>
          <cell r="E174">
            <v>47</v>
          </cell>
          <cell r="F174">
            <v>47000</v>
          </cell>
          <cell r="G174">
            <v>0</v>
          </cell>
          <cell r="H174">
            <v>0</v>
          </cell>
          <cell r="I174">
            <v>0.152</v>
          </cell>
          <cell r="J174">
            <v>152</v>
          </cell>
          <cell r="K174">
            <v>47</v>
          </cell>
          <cell r="L174">
            <v>47000</v>
          </cell>
          <cell r="M174">
            <v>0</v>
          </cell>
          <cell r="N174">
            <v>0</v>
          </cell>
          <cell r="O174">
            <v>43</v>
          </cell>
          <cell r="P174">
            <v>43000</v>
          </cell>
        </row>
        <row r="175">
          <cell r="A175">
            <v>5</v>
          </cell>
          <cell r="B175" t="str">
            <v xml:space="preserve">    3/C  22 sq.mm </v>
          </cell>
          <cell r="C175">
            <v>3000</v>
          </cell>
          <cell r="D175" t="str">
            <v>M</v>
          </cell>
          <cell r="E175">
            <v>70</v>
          </cell>
          <cell r="F175">
            <v>210000</v>
          </cell>
          <cell r="G175">
            <v>0</v>
          </cell>
          <cell r="H175">
            <v>0</v>
          </cell>
          <cell r="I175">
            <v>0.18099999999999999</v>
          </cell>
          <cell r="J175">
            <v>543</v>
          </cell>
          <cell r="K175">
            <v>70</v>
          </cell>
          <cell r="L175">
            <v>210000</v>
          </cell>
          <cell r="M175">
            <v>0</v>
          </cell>
          <cell r="N175">
            <v>0</v>
          </cell>
          <cell r="O175">
            <v>51</v>
          </cell>
          <cell r="P175">
            <v>153000</v>
          </cell>
        </row>
        <row r="176">
          <cell r="A176">
            <v>6</v>
          </cell>
          <cell r="B176" t="str">
            <v xml:space="preserve">    3/C  38 sq.mm </v>
          </cell>
          <cell r="C176">
            <v>3000</v>
          </cell>
          <cell r="D176" t="str">
            <v>M</v>
          </cell>
          <cell r="E176">
            <v>111</v>
          </cell>
          <cell r="F176">
            <v>333000</v>
          </cell>
          <cell r="G176">
            <v>0</v>
          </cell>
          <cell r="H176">
            <v>0</v>
          </cell>
          <cell r="I176">
            <v>0.23</v>
          </cell>
          <cell r="J176">
            <v>690</v>
          </cell>
          <cell r="K176">
            <v>111</v>
          </cell>
          <cell r="L176">
            <v>333000</v>
          </cell>
          <cell r="M176">
            <v>0</v>
          </cell>
          <cell r="N176">
            <v>0</v>
          </cell>
          <cell r="O176">
            <v>64</v>
          </cell>
          <cell r="P176">
            <v>192000</v>
          </cell>
        </row>
        <row r="177">
          <cell r="A177">
            <v>7</v>
          </cell>
          <cell r="B177" t="str">
            <v xml:space="preserve">    3/C  60 sq.mm </v>
          </cell>
          <cell r="C177">
            <v>7200</v>
          </cell>
          <cell r="D177" t="str">
            <v>M</v>
          </cell>
          <cell r="E177">
            <v>177</v>
          </cell>
          <cell r="F177">
            <v>1274400</v>
          </cell>
          <cell r="G177">
            <v>0</v>
          </cell>
          <cell r="H177">
            <v>0</v>
          </cell>
          <cell r="I177">
            <v>0.27700000000000002</v>
          </cell>
          <cell r="J177">
            <v>1994</v>
          </cell>
          <cell r="K177">
            <v>177</v>
          </cell>
          <cell r="L177">
            <v>1274400</v>
          </cell>
          <cell r="M177">
            <v>0</v>
          </cell>
          <cell r="N177">
            <v>0</v>
          </cell>
          <cell r="O177">
            <v>78</v>
          </cell>
          <cell r="P177">
            <v>561600</v>
          </cell>
        </row>
        <row r="178">
          <cell r="A178">
            <v>8</v>
          </cell>
          <cell r="B178" t="str">
            <v xml:space="preserve">    1/C 100 sq.mm </v>
          </cell>
          <cell r="C178">
            <v>2000</v>
          </cell>
          <cell r="D178" t="str">
            <v>M</v>
          </cell>
          <cell r="E178">
            <v>92</v>
          </cell>
          <cell r="F178">
            <v>184000</v>
          </cell>
          <cell r="G178">
            <v>0</v>
          </cell>
          <cell r="H178">
            <v>0</v>
          </cell>
          <cell r="I178">
            <v>0.17599999999999999</v>
          </cell>
          <cell r="J178">
            <v>352</v>
          </cell>
          <cell r="K178">
            <v>92</v>
          </cell>
          <cell r="L178">
            <v>184000</v>
          </cell>
          <cell r="M178">
            <v>0</v>
          </cell>
          <cell r="N178">
            <v>0</v>
          </cell>
          <cell r="O178">
            <v>49</v>
          </cell>
          <cell r="P178">
            <v>98000</v>
          </cell>
        </row>
        <row r="179">
          <cell r="A179">
            <v>9</v>
          </cell>
          <cell r="B179" t="str">
            <v xml:space="preserve">    1/C 150 sq.mm </v>
          </cell>
          <cell r="C179">
            <v>16500</v>
          </cell>
          <cell r="D179" t="str">
            <v>M</v>
          </cell>
          <cell r="E179">
            <v>137</v>
          </cell>
          <cell r="F179">
            <v>2260500</v>
          </cell>
          <cell r="G179">
            <v>0</v>
          </cell>
          <cell r="H179">
            <v>0</v>
          </cell>
          <cell r="I179">
            <v>0.20499999999999999</v>
          </cell>
          <cell r="J179">
            <v>3383</v>
          </cell>
          <cell r="K179">
            <v>137</v>
          </cell>
          <cell r="L179">
            <v>2260500</v>
          </cell>
          <cell r="M179">
            <v>0</v>
          </cell>
          <cell r="N179">
            <v>0</v>
          </cell>
          <cell r="O179">
            <v>57</v>
          </cell>
          <cell r="P179">
            <v>940500</v>
          </cell>
        </row>
        <row r="180">
          <cell r="A180">
            <v>10</v>
          </cell>
          <cell r="B180" t="str">
            <v xml:space="preserve">    1/C 250 sq.mm </v>
          </cell>
          <cell r="C180">
            <v>15000</v>
          </cell>
          <cell r="D180" t="str">
            <v>M</v>
          </cell>
          <cell r="E180">
            <v>223</v>
          </cell>
          <cell r="F180">
            <v>3345000</v>
          </cell>
          <cell r="G180">
            <v>0</v>
          </cell>
          <cell r="H180">
            <v>0</v>
          </cell>
          <cell r="I180">
            <v>0.247</v>
          </cell>
          <cell r="J180">
            <v>3705</v>
          </cell>
          <cell r="K180">
            <v>223</v>
          </cell>
          <cell r="L180">
            <v>3345000</v>
          </cell>
          <cell r="M180">
            <v>0</v>
          </cell>
          <cell r="N180">
            <v>0</v>
          </cell>
          <cell r="O180">
            <v>69</v>
          </cell>
          <cell r="P180">
            <v>1035000</v>
          </cell>
        </row>
        <row r="181">
          <cell r="A181">
            <v>11</v>
          </cell>
          <cell r="B181" t="str">
            <v xml:space="preserve">    1/C 325 sq.mm </v>
          </cell>
          <cell r="C181">
            <v>16500</v>
          </cell>
          <cell r="D181" t="str">
            <v>M</v>
          </cell>
          <cell r="E181">
            <v>279</v>
          </cell>
          <cell r="F181">
            <v>4603500</v>
          </cell>
          <cell r="G181">
            <v>0</v>
          </cell>
          <cell r="H181">
            <v>0</v>
          </cell>
          <cell r="I181">
            <v>0.27</v>
          </cell>
          <cell r="J181">
            <v>4455</v>
          </cell>
          <cell r="K181">
            <v>279</v>
          </cell>
          <cell r="L181">
            <v>4603500</v>
          </cell>
          <cell r="M181">
            <v>0</v>
          </cell>
          <cell r="N181">
            <v>0</v>
          </cell>
          <cell r="O181">
            <v>76</v>
          </cell>
          <cell r="P181">
            <v>1254000</v>
          </cell>
        </row>
        <row r="182">
          <cell r="A182">
            <v>12</v>
          </cell>
          <cell r="B182" t="str">
            <v xml:space="preserve">    4/C 5.5 sq.mm </v>
          </cell>
          <cell r="C182">
            <v>300</v>
          </cell>
          <cell r="D182" t="str">
            <v>M</v>
          </cell>
          <cell r="E182">
            <v>28</v>
          </cell>
          <cell r="F182">
            <v>8400</v>
          </cell>
          <cell r="G182">
            <v>0</v>
          </cell>
          <cell r="H182">
            <v>0</v>
          </cell>
          <cell r="I182">
            <v>0.11700000000000001</v>
          </cell>
          <cell r="J182">
            <v>35</v>
          </cell>
          <cell r="K182">
            <v>28</v>
          </cell>
          <cell r="L182">
            <v>8400</v>
          </cell>
          <cell r="M182">
            <v>0</v>
          </cell>
          <cell r="N182">
            <v>0</v>
          </cell>
          <cell r="O182">
            <v>33</v>
          </cell>
          <cell r="P182">
            <v>9900</v>
          </cell>
        </row>
        <row r="183">
          <cell r="A183">
            <v>13</v>
          </cell>
          <cell r="B183" t="str">
            <v xml:space="preserve">    4/C 60 sq.mm </v>
          </cell>
          <cell r="C183">
            <v>300</v>
          </cell>
          <cell r="D183" t="str">
            <v>M</v>
          </cell>
          <cell r="E183">
            <v>232</v>
          </cell>
          <cell r="F183">
            <v>69600</v>
          </cell>
          <cell r="G183">
            <v>0</v>
          </cell>
          <cell r="H183">
            <v>0</v>
          </cell>
          <cell r="I183">
            <v>0.32500000000000001</v>
          </cell>
          <cell r="J183">
            <v>98</v>
          </cell>
          <cell r="K183">
            <v>232</v>
          </cell>
          <cell r="L183">
            <v>69600</v>
          </cell>
          <cell r="M183">
            <v>0</v>
          </cell>
          <cell r="N183">
            <v>0</v>
          </cell>
          <cell r="O183">
            <v>91</v>
          </cell>
          <cell r="P183">
            <v>27300</v>
          </cell>
        </row>
        <row r="184">
          <cell r="E184">
            <v>0</v>
          </cell>
          <cell r="F184">
            <v>0</v>
          </cell>
          <cell r="G184">
            <v>0</v>
          </cell>
          <cell r="H184">
            <v>0</v>
          </cell>
          <cell r="I184">
            <v>0</v>
          </cell>
          <cell r="J184">
            <v>0</v>
          </cell>
          <cell r="K184">
            <v>0</v>
          </cell>
          <cell r="L184">
            <v>0</v>
          </cell>
          <cell r="M184">
            <v>0</v>
          </cell>
          <cell r="N184">
            <v>0</v>
          </cell>
          <cell r="O184">
            <v>0</v>
          </cell>
          <cell r="P184">
            <v>0</v>
          </cell>
        </row>
        <row r="185">
          <cell r="B185" t="str">
            <v xml:space="preserve"> 600V CONTROL CABLE, PVC INSU. PVC JACKET</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row>
        <row r="186">
          <cell r="A186">
            <v>14</v>
          </cell>
          <cell r="B186" t="str">
            <v xml:space="preserve">    4/C 2.0 sq.mm </v>
          </cell>
          <cell r="C186">
            <v>13000</v>
          </cell>
          <cell r="D186" t="str">
            <v>M</v>
          </cell>
          <cell r="E186">
            <v>11</v>
          </cell>
          <cell r="F186">
            <v>143000</v>
          </cell>
          <cell r="G186">
            <v>0</v>
          </cell>
          <cell r="H186">
            <v>0</v>
          </cell>
          <cell r="I186">
            <v>0.08</v>
          </cell>
          <cell r="J186">
            <v>1040</v>
          </cell>
          <cell r="K186">
            <v>11</v>
          </cell>
          <cell r="L186">
            <v>143000</v>
          </cell>
          <cell r="M186">
            <v>0</v>
          </cell>
          <cell r="N186">
            <v>0</v>
          </cell>
          <cell r="O186">
            <v>22</v>
          </cell>
          <cell r="P186">
            <v>286000</v>
          </cell>
        </row>
        <row r="187">
          <cell r="A187">
            <v>15</v>
          </cell>
          <cell r="B187" t="str">
            <v xml:space="preserve">    7/C 2.0 sq.mm </v>
          </cell>
          <cell r="C187">
            <v>6400</v>
          </cell>
          <cell r="D187" t="str">
            <v>M</v>
          </cell>
          <cell r="E187">
            <v>24</v>
          </cell>
          <cell r="F187">
            <v>153600</v>
          </cell>
          <cell r="G187">
            <v>0</v>
          </cell>
          <cell r="H187">
            <v>0</v>
          </cell>
          <cell r="I187">
            <v>0.105</v>
          </cell>
          <cell r="J187">
            <v>672</v>
          </cell>
          <cell r="K187">
            <v>24</v>
          </cell>
          <cell r="L187">
            <v>153600</v>
          </cell>
          <cell r="M187">
            <v>0</v>
          </cell>
          <cell r="N187">
            <v>0</v>
          </cell>
          <cell r="O187">
            <v>29</v>
          </cell>
          <cell r="P187">
            <v>185600</v>
          </cell>
        </row>
        <row r="188">
          <cell r="A188">
            <v>16</v>
          </cell>
          <cell r="B188" t="str">
            <v xml:space="preserve">    9/C 2.0 sq.mm </v>
          </cell>
          <cell r="C188">
            <v>4000</v>
          </cell>
          <cell r="D188" t="str">
            <v>M</v>
          </cell>
          <cell r="E188">
            <v>30</v>
          </cell>
          <cell r="F188">
            <v>120000</v>
          </cell>
          <cell r="G188">
            <v>0</v>
          </cell>
          <cell r="H188">
            <v>0</v>
          </cell>
          <cell r="I188">
            <v>0.12</v>
          </cell>
          <cell r="J188">
            <v>480</v>
          </cell>
          <cell r="K188">
            <v>30</v>
          </cell>
          <cell r="L188">
            <v>120000</v>
          </cell>
          <cell r="M188">
            <v>0</v>
          </cell>
          <cell r="N188">
            <v>0</v>
          </cell>
          <cell r="O188">
            <v>34</v>
          </cell>
          <cell r="P188">
            <v>136000</v>
          </cell>
        </row>
        <row r="189">
          <cell r="A189">
            <v>17</v>
          </cell>
          <cell r="B189" t="str">
            <v xml:space="preserve">   12/C 2.0 sq.mm </v>
          </cell>
          <cell r="C189">
            <v>2500</v>
          </cell>
          <cell r="D189" t="str">
            <v>M</v>
          </cell>
          <cell r="E189">
            <v>38</v>
          </cell>
          <cell r="F189">
            <v>95000</v>
          </cell>
          <cell r="G189">
            <v>0</v>
          </cell>
          <cell r="H189">
            <v>0</v>
          </cell>
          <cell r="I189">
            <v>0.13800000000000001</v>
          </cell>
          <cell r="J189">
            <v>345</v>
          </cell>
          <cell r="K189">
            <v>38</v>
          </cell>
          <cell r="L189">
            <v>95000</v>
          </cell>
          <cell r="M189">
            <v>0</v>
          </cell>
          <cell r="N189">
            <v>0</v>
          </cell>
          <cell r="O189">
            <v>39</v>
          </cell>
          <cell r="P189">
            <v>97500</v>
          </cell>
        </row>
        <row r="190">
          <cell r="A190">
            <v>18</v>
          </cell>
          <cell r="B190" t="str">
            <v xml:space="preserve">   19/C 2.0 sq.mm </v>
          </cell>
          <cell r="C190">
            <v>1950</v>
          </cell>
          <cell r="D190" t="str">
            <v>M</v>
          </cell>
          <cell r="E190">
            <v>57</v>
          </cell>
          <cell r="F190">
            <v>111150</v>
          </cell>
          <cell r="G190">
            <v>0</v>
          </cell>
          <cell r="H190">
            <v>0</v>
          </cell>
          <cell r="I190">
            <v>0.17399999999999999</v>
          </cell>
          <cell r="J190">
            <v>339</v>
          </cell>
          <cell r="K190">
            <v>57</v>
          </cell>
          <cell r="L190">
            <v>111150</v>
          </cell>
          <cell r="M190">
            <v>0</v>
          </cell>
          <cell r="N190">
            <v>0</v>
          </cell>
          <cell r="O190">
            <v>49</v>
          </cell>
          <cell r="P190">
            <v>95550</v>
          </cell>
        </row>
        <row r="191">
          <cell r="A191">
            <v>19</v>
          </cell>
          <cell r="B191" t="str">
            <v xml:space="preserve">   30/C 2.0 sq.mm </v>
          </cell>
          <cell r="C191">
            <v>1900</v>
          </cell>
          <cell r="D191" t="str">
            <v>M</v>
          </cell>
          <cell r="E191">
            <v>92</v>
          </cell>
          <cell r="F191">
            <v>174800</v>
          </cell>
          <cell r="G191">
            <v>0</v>
          </cell>
          <cell r="H191">
            <v>0</v>
          </cell>
          <cell r="I191">
            <v>0.21199999999999999</v>
          </cell>
          <cell r="J191">
            <v>403</v>
          </cell>
          <cell r="K191">
            <v>92</v>
          </cell>
          <cell r="L191">
            <v>174800</v>
          </cell>
          <cell r="M191">
            <v>0</v>
          </cell>
          <cell r="N191">
            <v>0</v>
          </cell>
          <cell r="O191">
            <v>59</v>
          </cell>
          <cell r="P191">
            <v>112100</v>
          </cell>
        </row>
        <row r="192">
          <cell r="A192">
            <v>20</v>
          </cell>
          <cell r="B192" t="str">
            <v>600V SHIELDED CABLE, 8P-#14AWG</v>
          </cell>
          <cell r="C192">
            <v>300</v>
          </cell>
          <cell r="D192" t="str">
            <v>M</v>
          </cell>
          <cell r="E192">
            <v>83</v>
          </cell>
          <cell r="F192">
            <v>24900</v>
          </cell>
          <cell r="G192">
            <v>0</v>
          </cell>
          <cell r="H192">
            <v>0</v>
          </cell>
          <cell r="I192">
            <v>0.16</v>
          </cell>
          <cell r="J192">
            <v>48</v>
          </cell>
          <cell r="K192">
            <v>83</v>
          </cell>
          <cell r="L192">
            <v>24900</v>
          </cell>
          <cell r="M192">
            <v>0</v>
          </cell>
          <cell r="N192">
            <v>0</v>
          </cell>
          <cell r="O192">
            <v>45</v>
          </cell>
          <cell r="P192">
            <v>13500</v>
          </cell>
        </row>
        <row r="193">
          <cell r="E193">
            <v>0</v>
          </cell>
          <cell r="F193">
            <v>0</v>
          </cell>
          <cell r="G193">
            <v>0</v>
          </cell>
          <cell r="H193">
            <v>0</v>
          </cell>
          <cell r="I193">
            <v>0</v>
          </cell>
          <cell r="J193">
            <v>0</v>
          </cell>
          <cell r="K193">
            <v>0</v>
          </cell>
          <cell r="L193">
            <v>0</v>
          </cell>
          <cell r="M193">
            <v>0</v>
          </cell>
          <cell r="N193">
            <v>0</v>
          </cell>
          <cell r="O193">
            <v>0</v>
          </cell>
          <cell r="P193">
            <v>0</v>
          </cell>
        </row>
        <row r="194">
          <cell r="B194" t="str">
            <v>8KV POWER CABLE, XLPE INSU. PVC JACKET</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row>
        <row r="195">
          <cell r="A195">
            <v>21</v>
          </cell>
          <cell r="B195" t="str">
            <v xml:space="preserve">    3/C  38 sq.mm </v>
          </cell>
          <cell r="C195">
            <v>880</v>
          </cell>
          <cell r="D195" t="str">
            <v>M</v>
          </cell>
          <cell r="E195">
            <v>268</v>
          </cell>
          <cell r="F195">
            <v>235840</v>
          </cell>
          <cell r="G195">
            <v>0</v>
          </cell>
          <cell r="H195">
            <v>0</v>
          </cell>
          <cell r="I195">
            <v>0.32100000000000001</v>
          </cell>
          <cell r="J195">
            <v>282</v>
          </cell>
          <cell r="K195">
            <v>268</v>
          </cell>
          <cell r="L195">
            <v>235840</v>
          </cell>
          <cell r="M195">
            <v>0</v>
          </cell>
          <cell r="N195">
            <v>0</v>
          </cell>
          <cell r="O195">
            <v>90</v>
          </cell>
          <cell r="P195">
            <v>79200</v>
          </cell>
        </row>
        <row r="196">
          <cell r="A196">
            <v>22</v>
          </cell>
          <cell r="B196" t="str">
            <v xml:space="preserve">    3/C  60 sq.mm </v>
          </cell>
          <cell r="C196">
            <v>200</v>
          </cell>
          <cell r="D196" t="str">
            <v>M</v>
          </cell>
          <cell r="E196">
            <v>367</v>
          </cell>
          <cell r="F196">
            <v>73400</v>
          </cell>
          <cell r="G196">
            <v>0</v>
          </cell>
          <cell r="H196">
            <v>0</v>
          </cell>
          <cell r="I196">
            <v>0.38800000000000001</v>
          </cell>
          <cell r="J196">
            <v>78</v>
          </cell>
          <cell r="K196">
            <v>367</v>
          </cell>
          <cell r="L196">
            <v>73400</v>
          </cell>
          <cell r="M196">
            <v>0</v>
          </cell>
          <cell r="N196">
            <v>0</v>
          </cell>
          <cell r="O196">
            <v>109</v>
          </cell>
          <cell r="P196">
            <v>21800</v>
          </cell>
        </row>
        <row r="197">
          <cell r="A197">
            <v>23</v>
          </cell>
          <cell r="B197" t="str">
            <v xml:space="preserve">    1/C 100 sq.mm </v>
          </cell>
          <cell r="C197">
            <v>4800</v>
          </cell>
          <cell r="D197" t="str">
            <v>M</v>
          </cell>
          <cell r="E197">
            <v>148</v>
          </cell>
          <cell r="F197">
            <v>710400</v>
          </cell>
          <cell r="G197">
            <v>0</v>
          </cell>
          <cell r="H197">
            <v>0</v>
          </cell>
          <cell r="I197">
            <v>0.22500000000000001</v>
          </cell>
          <cell r="J197">
            <v>1080</v>
          </cell>
          <cell r="K197">
            <v>148</v>
          </cell>
          <cell r="L197">
            <v>710400</v>
          </cell>
          <cell r="M197">
            <v>0</v>
          </cell>
          <cell r="N197">
            <v>0</v>
          </cell>
          <cell r="O197">
            <v>63</v>
          </cell>
          <cell r="P197">
            <v>302400</v>
          </cell>
        </row>
        <row r="198">
          <cell r="A198">
            <v>24</v>
          </cell>
          <cell r="B198" t="str">
            <v xml:space="preserve">    1/C 200 sq.mm </v>
          </cell>
          <cell r="C198">
            <v>1000</v>
          </cell>
          <cell r="D198" t="str">
            <v>M</v>
          </cell>
          <cell r="E198">
            <v>246</v>
          </cell>
          <cell r="F198">
            <v>246000</v>
          </cell>
          <cell r="G198">
            <v>0</v>
          </cell>
          <cell r="H198">
            <v>0</v>
          </cell>
          <cell r="I198">
            <v>0.28699999999999998</v>
          </cell>
          <cell r="J198">
            <v>287</v>
          </cell>
          <cell r="K198">
            <v>246</v>
          </cell>
          <cell r="L198">
            <v>246000</v>
          </cell>
          <cell r="M198">
            <v>0</v>
          </cell>
          <cell r="N198">
            <v>0</v>
          </cell>
          <cell r="O198">
            <v>80</v>
          </cell>
          <cell r="P198">
            <v>80000</v>
          </cell>
        </row>
        <row r="199">
          <cell r="A199">
            <v>25</v>
          </cell>
          <cell r="B199" t="str">
            <v xml:space="preserve">    1/C 250 sq.mm </v>
          </cell>
          <cell r="C199">
            <v>17500</v>
          </cell>
          <cell r="D199" t="str">
            <v>M</v>
          </cell>
          <cell r="E199">
            <v>306</v>
          </cell>
          <cell r="F199">
            <v>5355000</v>
          </cell>
          <cell r="G199">
            <v>0</v>
          </cell>
          <cell r="H199">
            <v>0</v>
          </cell>
          <cell r="I199">
            <v>0.27400000000000002</v>
          </cell>
          <cell r="J199">
            <v>4795</v>
          </cell>
          <cell r="K199">
            <v>306</v>
          </cell>
          <cell r="L199">
            <v>5355000</v>
          </cell>
          <cell r="M199">
            <v>0</v>
          </cell>
          <cell r="N199">
            <v>0</v>
          </cell>
          <cell r="O199">
            <v>77</v>
          </cell>
          <cell r="P199">
            <v>1347500</v>
          </cell>
        </row>
        <row r="200">
          <cell r="B200" t="str">
            <v xml:space="preserve"> WEATHER PROOF, NEMA-4X</v>
          </cell>
          <cell r="C200">
            <v>1347500</v>
          </cell>
          <cell r="D200">
            <v>1347500</v>
          </cell>
          <cell r="E200">
            <v>1347500</v>
          </cell>
          <cell r="F200">
            <v>0</v>
          </cell>
          <cell r="G200">
            <v>0</v>
          </cell>
          <cell r="H200">
            <v>0</v>
          </cell>
          <cell r="I200">
            <v>0</v>
          </cell>
          <cell r="J200">
            <v>0</v>
          </cell>
          <cell r="K200">
            <v>0</v>
          </cell>
          <cell r="L200">
            <v>0</v>
          </cell>
          <cell r="M200">
            <v>0</v>
          </cell>
          <cell r="N200">
            <v>0</v>
          </cell>
          <cell r="O200">
            <v>0</v>
          </cell>
          <cell r="P200">
            <v>0</v>
          </cell>
        </row>
        <row r="201">
          <cell r="B201" t="str">
            <v>8KV TERMINATION KIT, HEAT SHRINKABLE TYPE</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row>
        <row r="202">
          <cell r="A202">
            <v>26</v>
          </cell>
          <cell r="B202" t="str">
            <v xml:space="preserve">    3/C  38 sq.mm </v>
          </cell>
          <cell r="C202">
            <v>8</v>
          </cell>
          <cell r="D202" t="str">
            <v>SET</v>
          </cell>
          <cell r="E202">
            <v>4330</v>
          </cell>
          <cell r="F202">
            <v>34640</v>
          </cell>
          <cell r="G202">
            <v>0</v>
          </cell>
          <cell r="H202">
            <v>0</v>
          </cell>
          <cell r="I202">
            <v>5</v>
          </cell>
          <cell r="J202">
            <v>40</v>
          </cell>
          <cell r="K202">
            <v>4330</v>
          </cell>
          <cell r="L202">
            <v>34640</v>
          </cell>
          <cell r="M202">
            <v>0</v>
          </cell>
          <cell r="N202">
            <v>0</v>
          </cell>
          <cell r="O202">
            <v>1400</v>
          </cell>
          <cell r="P202">
            <v>11200</v>
          </cell>
        </row>
        <row r="203">
          <cell r="A203">
            <v>27</v>
          </cell>
          <cell r="B203" t="str">
            <v xml:space="preserve">    3/C  60 sq.mm </v>
          </cell>
          <cell r="C203">
            <v>10</v>
          </cell>
          <cell r="D203" t="str">
            <v>SET</v>
          </cell>
          <cell r="E203">
            <v>4330</v>
          </cell>
          <cell r="F203">
            <v>43300</v>
          </cell>
          <cell r="G203">
            <v>0</v>
          </cell>
          <cell r="H203">
            <v>0</v>
          </cell>
          <cell r="I203">
            <v>6</v>
          </cell>
          <cell r="J203">
            <v>60</v>
          </cell>
          <cell r="K203">
            <v>4330</v>
          </cell>
          <cell r="L203">
            <v>43300</v>
          </cell>
          <cell r="M203">
            <v>0</v>
          </cell>
          <cell r="N203">
            <v>0</v>
          </cell>
          <cell r="O203">
            <v>1680</v>
          </cell>
          <cell r="P203">
            <v>16800</v>
          </cell>
        </row>
        <row r="204">
          <cell r="A204">
            <v>28</v>
          </cell>
          <cell r="B204" t="str">
            <v xml:space="preserve">   1/C 100 sq.mm </v>
          </cell>
          <cell r="C204">
            <v>30</v>
          </cell>
          <cell r="D204" t="str">
            <v>SET</v>
          </cell>
          <cell r="E204">
            <v>1170</v>
          </cell>
          <cell r="F204">
            <v>35100</v>
          </cell>
          <cell r="G204">
            <v>0</v>
          </cell>
          <cell r="H204">
            <v>0</v>
          </cell>
          <cell r="I204">
            <v>3.5</v>
          </cell>
          <cell r="J204">
            <v>105</v>
          </cell>
          <cell r="K204">
            <v>1170</v>
          </cell>
          <cell r="L204">
            <v>35100</v>
          </cell>
          <cell r="M204">
            <v>0</v>
          </cell>
          <cell r="N204">
            <v>0</v>
          </cell>
          <cell r="O204">
            <v>980</v>
          </cell>
          <cell r="P204">
            <v>29400</v>
          </cell>
        </row>
        <row r="205">
          <cell r="A205">
            <v>29</v>
          </cell>
          <cell r="B205" t="str">
            <v xml:space="preserve">    1/C 200 sq.mm </v>
          </cell>
          <cell r="C205">
            <v>9</v>
          </cell>
          <cell r="D205" t="str">
            <v>SET</v>
          </cell>
          <cell r="E205">
            <v>1550</v>
          </cell>
          <cell r="F205">
            <v>13950</v>
          </cell>
          <cell r="G205">
            <v>0</v>
          </cell>
          <cell r="H205">
            <v>0</v>
          </cell>
          <cell r="I205">
            <v>4.5</v>
          </cell>
          <cell r="J205">
            <v>41</v>
          </cell>
          <cell r="K205">
            <v>1550</v>
          </cell>
          <cell r="L205">
            <v>13950</v>
          </cell>
          <cell r="M205">
            <v>0</v>
          </cell>
          <cell r="N205">
            <v>0</v>
          </cell>
          <cell r="O205">
            <v>1260</v>
          </cell>
          <cell r="P205">
            <v>11340</v>
          </cell>
        </row>
        <row r="206">
          <cell r="A206">
            <v>30</v>
          </cell>
          <cell r="B206" t="str">
            <v xml:space="preserve">    1/C 250 sq.mm </v>
          </cell>
          <cell r="C206">
            <v>40</v>
          </cell>
          <cell r="D206" t="str">
            <v>SET</v>
          </cell>
          <cell r="E206">
            <v>1585</v>
          </cell>
          <cell r="F206">
            <v>63400</v>
          </cell>
          <cell r="G206">
            <v>0</v>
          </cell>
          <cell r="H206">
            <v>0</v>
          </cell>
          <cell r="I206">
            <v>4.5</v>
          </cell>
          <cell r="J206">
            <v>180</v>
          </cell>
          <cell r="K206">
            <v>1585</v>
          </cell>
          <cell r="L206">
            <v>63400</v>
          </cell>
          <cell r="M206">
            <v>0</v>
          </cell>
          <cell r="N206">
            <v>0</v>
          </cell>
          <cell r="O206">
            <v>1260</v>
          </cell>
          <cell r="P206">
            <v>50400</v>
          </cell>
        </row>
        <row r="207">
          <cell r="F207">
            <v>0</v>
          </cell>
          <cell r="G207">
            <v>0</v>
          </cell>
          <cell r="H207">
            <v>0</v>
          </cell>
          <cell r="I207">
            <v>0</v>
          </cell>
          <cell r="J207">
            <v>0</v>
          </cell>
          <cell r="K207">
            <v>0</v>
          </cell>
          <cell r="L207">
            <v>0</v>
          </cell>
          <cell r="M207">
            <v>0</v>
          </cell>
          <cell r="N207">
            <v>0</v>
          </cell>
          <cell r="O207">
            <v>0</v>
          </cell>
          <cell r="P207">
            <v>0</v>
          </cell>
        </row>
        <row r="208">
          <cell r="B208" t="str">
            <v xml:space="preserve"> RSG CONDUIT WITH COUPLING, THICK WALL</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row>
        <row r="209">
          <cell r="B209" t="str">
            <v xml:space="preserve"> (ANSI C80.1 NPT THREADED)</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row>
        <row r="210">
          <cell r="A210">
            <v>31</v>
          </cell>
          <cell r="B210" t="str">
            <v xml:space="preserve">     1"</v>
          </cell>
          <cell r="C210">
            <v>800</v>
          </cell>
          <cell r="D210" t="str">
            <v>M</v>
          </cell>
          <cell r="E210">
            <v>49</v>
          </cell>
          <cell r="F210">
            <v>39200</v>
          </cell>
          <cell r="G210">
            <v>0</v>
          </cell>
          <cell r="H210">
            <v>0</v>
          </cell>
          <cell r="I210">
            <v>0.54</v>
          </cell>
          <cell r="J210">
            <v>432</v>
          </cell>
          <cell r="K210">
            <v>49</v>
          </cell>
          <cell r="L210">
            <v>39200</v>
          </cell>
          <cell r="M210">
            <v>0</v>
          </cell>
          <cell r="N210">
            <v>0</v>
          </cell>
          <cell r="O210">
            <v>151</v>
          </cell>
          <cell r="P210">
            <v>120800</v>
          </cell>
        </row>
        <row r="211">
          <cell r="A211">
            <v>32</v>
          </cell>
          <cell r="B211" t="str">
            <v xml:space="preserve">     2"</v>
          </cell>
          <cell r="C211">
            <v>1000</v>
          </cell>
          <cell r="D211" t="str">
            <v>M</v>
          </cell>
          <cell r="E211">
            <v>105</v>
          </cell>
          <cell r="F211">
            <v>105000</v>
          </cell>
          <cell r="G211">
            <v>0</v>
          </cell>
          <cell r="H211">
            <v>0</v>
          </cell>
          <cell r="I211">
            <v>0.98</v>
          </cell>
          <cell r="J211">
            <v>980</v>
          </cell>
          <cell r="K211">
            <v>105</v>
          </cell>
          <cell r="L211">
            <v>105000</v>
          </cell>
          <cell r="M211">
            <v>0</v>
          </cell>
          <cell r="N211">
            <v>0</v>
          </cell>
          <cell r="O211">
            <v>274</v>
          </cell>
          <cell r="P211">
            <v>274000</v>
          </cell>
        </row>
        <row r="212">
          <cell r="A212">
            <v>33</v>
          </cell>
          <cell r="B212" t="str">
            <v xml:space="preserve">     4"</v>
          </cell>
          <cell r="C212">
            <v>350</v>
          </cell>
          <cell r="D212" t="str">
            <v>M</v>
          </cell>
          <cell r="E212">
            <v>343</v>
          </cell>
          <cell r="F212">
            <v>120050</v>
          </cell>
          <cell r="G212">
            <v>0</v>
          </cell>
          <cell r="H212">
            <v>0</v>
          </cell>
          <cell r="I212">
            <v>1.85</v>
          </cell>
          <cell r="J212">
            <v>648</v>
          </cell>
          <cell r="K212">
            <v>343</v>
          </cell>
          <cell r="L212">
            <v>120050</v>
          </cell>
          <cell r="M212">
            <v>0</v>
          </cell>
          <cell r="N212">
            <v>0</v>
          </cell>
          <cell r="O212">
            <v>518</v>
          </cell>
          <cell r="P212">
            <v>181300</v>
          </cell>
        </row>
        <row r="213">
          <cell r="A213">
            <v>34</v>
          </cell>
          <cell r="B213" t="str">
            <v xml:space="preserve">     6"</v>
          </cell>
          <cell r="C213">
            <v>50</v>
          </cell>
          <cell r="D213" t="str">
            <v>M</v>
          </cell>
          <cell r="E213">
            <v>840</v>
          </cell>
          <cell r="F213">
            <v>42000</v>
          </cell>
          <cell r="G213">
            <v>0</v>
          </cell>
          <cell r="H213">
            <v>0</v>
          </cell>
          <cell r="I213">
            <v>2.72</v>
          </cell>
          <cell r="J213">
            <v>136</v>
          </cell>
          <cell r="K213">
            <v>840</v>
          </cell>
          <cell r="L213">
            <v>42000</v>
          </cell>
          <cell r="M213">
            <v>0</v>
          </cell>
          <cell r="N213">
            <v>0</v>
          </cell>
          <cell r="O213">
            <v>762</v>
          </cell>
          <cell r="P213">
            <v>38100</v>
          </cell>
        </row>
        <row r="214">
          <cell r="E214" t="str">
            <v xml:space="preserve"> </v>
          </cell>
          <cell r="F214">
            <v>0</v>
          </cell>
          <cell r="G214">
            <v>0</v>
          </cell>
          <cell r="H214">
            <v>0</v>
          </cell>
          <cell r="I214">
            <v>0</v>
          </cell>
          <cell r="J214">
            <v>0</v>
          </cell>
          <cell r="K214">
            <v>0</v>
          </cell>
          <cell r="L214">
            <v>0</v>
          </cell>
          <cell r="M214">
            <v>0</v>
          </cell>
          <cell r="N214">
            <v>0</v>
          </cell>
          <cell r="O214">
            <v>0</v>
          </cell>
          <cell r="P214">
            <v>0</v>
          </cell>
        </row>
        <row r="215">
          <cell r="B215" t="str">
            <v xml:space="preserve"> FLEXIBLE CONDUIT, LIQUID-TIGHT, UA TYPE</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row>
        <row r="216">
          <cell r="A216">
            <v>35</v>
          </cell>
          <cell r="B216" t="str">
            <v xml:space="preserve">     1", 0.6M LG., W/TWO CONNECTORS</v>
          </cell>
          <cell r="C216">
            <v>20</v>
          </cell>
          <cell r="D216" t="str">
            <v>M</v>
          </cell>
          <cell r="E216">
            <v>191</v>
          </cell>
          <cell r="F216">
            <v>3820</v>
          </cell>
          <cell r="G216">
            <v>0</v>
          </cell>
          <cell r="H216">
            <v>0</v>
          </cell>
          <cell r="I216">
            <v>0.64</v>
          </cell>
          <cell r="J216">
            <v>13</v>
          </cell>
          <cell r="K216">
            <v>191</v>
          </cell>
          <cell r="L216">
            <v>3820</v>
          </cell>
          <cell r="M216">
            <v>0</v>
          </cell>
          <cell r="N216">
            <v>0</v>
          </cell>
          <cell r="O216">
            <v>179</v>
          </cell>
          <cell r="P216">
            <v>3580</v>
          </cell>
        </row>
        <row r="217">
          <cell r="A217">
            <v>36</v>
          </cell>
          <cell r="B217" t="str">
            <v xml:space="preserve">    2", 0.6M LG., W/TWO CONNECTORS</v>
          </cell>
          <cell r="C217">
            <v>25</v>
          </cell>
          <cell r="D217" t="str">
            <v>M</v>
          </cell>
          <cell r="E217">
            <v>446</v>
          </cell>
          <cell r="F217">
            <v>11150</v>
          </cell>
          <cell r="G217">
            <v>0</v>
          </cell>
          <cell r="H217">
            <v>0</v>
          </cell>
          <cell r="I217">
            <v>1.1599999999999999</v>
          </cell>
          <cell r="J217">
            <v>29</v>
          </cell>
          <cell r="K217">
            <v>446</v>
          </cell>
          <cell r="L217">
            <v>11150</v>
          </cell>
          <cell r="M217">
            <v>0</v>
          </cell>
          <cell r="N217">
            <v>0</v>
          </cell>
          <cell r="O217">
            <v>325</v>
          </cell>
          <cell r="P217">
            <v>8125</v>
          </cell>
        </row>
        <row r="218">
          <cell r="A218">
            <v>37</v>
          </cell>
          <cell r="B218" t="str">
            <v xml:space="preserve">    4", 0.6M LG., W/TWO CONNECTORS</v>
          </cell>
          <cell r="C218">
            <v>20</v>
          </cell>
          <cell r="D218" t="str">
            <v>M</v>
          </cell>
          <cell r="E218">
            <v>1307</v>
          </cell>
          <cell r="F218">
            <v>26140</v>
          </cell>
          <cell r="G218">
            <v>0</v>
          </cell>
          <cell r="H218">
            <v>0</v>
          </cell>
          <cell r="I218">
            <v>2.08</v>
          </cell>
          <cell r="J218">
            <v>42</v>
          </cell>
          <cell r="K218">
            <v>1307</v>
          </cell>
          <cell r="L218">
            <v>26140</v>
          </cell>
          <cell r="M218">
            <v>0</v>
          </cell>
          <cell r="N218">
            <v>0</v>
          </cell>
          <cell r="O218">
            <v>582</v>
          </cell>
          <cell r="P218">
            <v>11640</v>
          </cell>
        </row>
        <row r="219">
          <cell r="D219">
            <v>0</v>
          </cell>
          <cell r="E219">
            <v>0</v>
          </cell>
          <cell r="F219">
            <v>0</v>
          </cell>
          <cell r="G219">
            <v>0</v>
          </cell>
          <cell r="H219">
            <v>0</v>
          </cell>
          <cell r="I219">
            <v>0</v>
          </cell>
          <cell r="J219">
            <v>0</v>
          </cell>
          <cell r="K219">
            <v>0</v>
          </cell>
          <cell r="L219">
            <v>0</v>
          </cell>
          <cell r="M219">
            <v>0</v>
          </cell>
          <cell r="N219">
            <v>0</v>
          </cell>
          <cell r="O219">
            <v>0</v>
          </cell>
          <cell r="P219">
            <v>0</v>
          </cell>
        </row>
        <row r="220">
          <cell r="A220">
            <v>38</v>
          </cell>
          <cell r="B220" t="str">
            <v xml:space="preserve"> HOT DIPPED GALVANIZED CONDUIT FITTING</v>
          </cell>
          <cell r="C220">
            <v>1</v>
          </cell>
          <cell r="D220" t="str">
            <v>LOT</v>
          </cell>
          <cell r="E220">
            <v>612500</v>
          </cell>
          <cell r="F220">
            <v>612500</v>
          </cell>
          <cell r="G220">
            <v>0</v>
          </cell>
          <cell r="H220">
            <v>0</v>
          </cell>
          <cell r="I220">
            <v>658.8</v>
          </cell>
          <cell r="J220">
            <v>659</v>
          </cell>
          <cell r="K220">
            <v>612500</v>
          </cell>
          <cell r="L220">
            <v>612500</v>
          </cell>
          <cell r="M220">
            <v>0</v>
          </cell>
          <cell r="N220">
            <v>0</v>
          </cell>
          <cell r="O220">
            <v>184464</v>
          </cell>
          <cell r="P220">
            <v>184464</v>
          </cell>
        </row>
        <row r="221">
          <cell r="B221" t="str">
            <v xml:space="preserve"> SEALING FITTING, UNION, CLAMP….</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row>
        <row r="222">
          <cell r="D222">
            <v>0</v>
          </cell>
          <cell r="E222">
            <v>0</v>
          </cell>
          <cell r="F222">
            <v>0</v>
          </cell>
          <cell r="G222">
            <v>0</v>
          </cell>
          <cell r="H222">
            <v>0</v>
          </cell>
          <cell r="I222">
            <v>0</v>
          </cell>
          <cell r="J222">
            <v>0</v>
          </cell>
          <cell r="K222">
            <v>0</v>
          </cell>
          <cell r="L222">
            <v>0</v>
          </cell>
          <cell r="M222">
            <v>0</v>
          </cell>
          <cell r="N222">
            <v>0</v>
          </cell>
          <cell r="O222">
            <v>0</v>
          </cell>
          <cell r="P222">
            <v>0</v>
          </cell>
        </row>
        <row r="223">
          <cell r="A223">
            <v>39</v>
          </cell>
          <cell r="B223" t="str">
            <v xml:space="preserve"> HOT DIPPED GALVANIZED STEEL SUPPORT, FOR CONDUIT</v>
          </cell>
          <cell r="C223">
            <v>1100</v>
          </cell>
          <cell r="D223" t="str">
            <v>KG</v>
          </cell>
          <cell r="E223">
            <v>20</v>
          </cell>
          <cell r="F223">
            <v>22000</v>
          </cell>
          <cell r="G223">
            <v>0</v>
          </cell>
          <cell r="H223">
            <v>0</v>
          </cell>
          <cell r="I223">
            <v>0.15</v>
          </cell>
          <cell r="J223">
            <v>165</v>
          </cell>
          <cell r="K223">
            <v>20</v>
          </cell>
          <cell r="L223">
            <v>22000</v>
          </cell>
          <cell r="M223">
            <v>0</v>
          </cell>
          <cell r="N223">
            <v>0</v>
          </cell>
          <cell r="O223">
            <v>42</v>
          </cell>
          <cell r="P223">
            <v>46200</v>
          </cell>
        </row>
        <row r="224">
          <cell r="A224" t="str">
            <v>A.2.1</v>
          </cell>
          <cell r="B224" t="str">
            <v xml:space="preserve">  6.9KV VCB 4000A 40KA , SWITCHGEAR INCOMING &amp; TIE PANEL </v>
          </cell>
          <cell r="C224">
            <v>3</v>
          </cell>
          <cell r="D224" t="str">
            <v>PNL</v>
          </cell>
          <cell r="E224">
            <v>3</v>
          </cell>
          <cell r="F224">
            <v>0</v>
          </cell>
          <cell r="G224">
            <v>0</v>
          </cell>
          <cell r="H224">
            <v>0</v>
          </cell>
          <cell r="I224">
            <v>0</v>
          </cell>
          <cell r="J224">
            <v>0</v>
          </cell>
          <cell r="K224">
            <v>0</v>
          </cell>
          <cell r="L224">
            <v>0</v>
          </cell>
          <cell r="M224">
            <v>0</v>
          </cell>
          <cell r="N224">
            <v>0</v>
          </cell>
          <cell r="O224">
            <v>0</v>
          </cell>
          <cell r="P224">
            <v>0</v>
          </cell>
        </row>
        <row r="225">
          <cell r="A225">
            <v>40</v>
          </cell>
          <cell r="B225" t="str">
            <v xml:space="preserve"> PUSH BUTTON  STATION, "START-STOP" TYPE,</v>
          </cell>
          <cell r="C225">
            <v>20</v>
          </cell>
          <cell r="D225" t="str">
            <v>SET</v>
          </cell>
          <cell r="E225">
            <v>3600</v>
          </cell>
          <cell r="F225">
            <v>72000</v>
          </cell>
          <cell r="G225">
            <v>0</v>
          </cell>
          <cell r="H225">
            <v>0</v>
          </cell>
          <cell r="I225">
            <v>6</v>
          </cell>
          <cell r="J225">
            <v>120</v>
          </cell>
          <cell r="K225">
            <v>3600</v>
          </cell>
          <cell r="L225">
            <v>72000</v>
          </cell>
          <cell r="M225">
            <v>0</v>
          </cell>
          <cell r="N225">
            <v>0</v>
          </cell>
          <cell r="O225">
            <v>1680</v>
          </cell>
          <cell r="P225">
            <v>33600</v>
          </cell>
        </row>
        <row r="226">
          <cell r="B226" t="str">
            <v xml:space="preserve"> FOR CLASS 1, DIV. 2 GROUP D, NEMA-4X</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row>
        <row r="227">
          <cell r="F227">
            <v>0</v>
          </cell>
          <cell r="G227">
            <v>0</v>
          </cell>
          <cell r="H227">
            <v>0</v>
          </cell>
          <cell r="I227">
            <v>0</v>
          </cell>
          <cell r="J227">
            <v>0</v>
          </cell>
          <cell r="K227">
            <v>0</v>
          </cell>
          <cell r="L227">
            <v>0</v>
          </cell>
          <cell r="M227">
            <v>0</v>
          </cell>
          <cell r="N227">
            <v>0</v>
          </cell>
          <cell r="O227">
            <v>0</v>
          </cell>
          <cell r="P227">
            <v>0</v>
          </cell>
        </row>
        <row r="228">
          <cell r="A228">
            <v>41</v>
          </cell>
          <cell r="B228" t="str">
            <v xml:space="preserve"> PUSH BUTTON  STATION, "START-STOP" TYPE, WITH LAMP x 1PC</v>
          </cell>
          <cell r="C228">
            <v>12</v>
          </cell>
          <cell r="D228" t="str">
            <v>SET</v>
          </cell>
          <cell r="E228">
            <v>6800</v>
          </cell>
          <cell r="F228">
            <v>81600</v>
          </cell>
          <cell r="G228">
            <v>0</v>
          </cell>
          <cell r="H228">
            <v>0</v>
          </cell>
          <cell r="I228">
            <v>7</v>
          </cell>
          <cell r="J228">
            <v>84</v>
          </cell>
          <cell r="K228">
            <v>6800</v>
          </cell>
          <cell r="L228">
            <v>81600</v>
          </cell>
          <cell r="M228">
            <v>0</v>
          </cell>
          <cell r="N228">
            <v>0</v>
          </cell>
          <cell r="O228">
            <v>1960</v>
          </cell>
          <cell r="P228">
            <v>23520</v>
          </cell>
        </row>
        <row r="229">
          <cell r="B229" t="str">
            <v xml:space="preserve"> FOR CLASS 1, DIV. 2 GROUP D, NEMA-4X</v>
          </cell>
          <cell r="C229">
            <v>0</v>
          </cell>
          <cell r="D229">
            <v>0</v>
          </cell>
          <cell r="E229">
            <v>0</v>
          </cell>
          <cell r="F229">
            <v>0</v>
          </cell>
          <cell r="G229">
            <v>0</v>
          </cell>
          <cell r="H229">
            <v>0</v>
          </cell>
          <cell r="I229">
            <v>5</v>
          </cell>
          <cell r="J229">
            <v>0</v>
          </cell>
          <cell r="K229">
            <v>0</v>
          </cell>
          <cell r="L229">
            <v>0</v>
          </cell>
          <cell r="M229">
            <v>0</v>
          </cell>
          <cell r="N229">
            <v>0</v>
          </cell>
          <cell r="O229">
            <v>0</v>
          </cell>
          <cell r="P229">
            <v>0</v>
          </cell>
        </row>
        <row r="230">
          <cell r="F230">
            <v>0</v>
          </cell>
          <cell r="G230">
            <v>0</v>
          </cell>
          <cell r="H230">
            <v>0</v>
          </cell>
          <cell r="I230">
            <v>0</v>
          </cell>
          <cell r="J230">
            <v>0</v>
          </cell>
          <cell r="K230">
            <v>0</v>
          </cell>
          <cell r="L230">
            <v>0</v>
          </cell>
          <cell r="M230">
            <v>0</v>
          </cell>
          <cell r="N230">
            <v>0</v>
          </cell>
          <cell r="O230">
            <v>0</v>
          </cell>
          <cell r="P230">
            <v>0</v>
          </cell>
        </row>
        <row r="231">
          <cell r="A231">
            <v>42</v>
          </cell>
          <cell r="B231" t="str">
            <v xml:space="preserve"> PUSH BUTTON  STATION, "START-STOP" TYPE,</v>
          </cell>
          <cell r="C231">
            <v>20</v>
          </cell>
          <cell r="D231" t="str">
            <v>SET</v>
          </cell>
          <cell r="E231">
            <v>2800</v>
          </cell>
          <cell r="F231">
            <v>56000</v>
          </cell>
          <cell r="G231">
            <v>0</v>
          </cell>
          <cell r="H231">
            <v>0</v>
          </cell>
          <cell r="I231">
            <v>5</v>
          </cell>
          <cell r="J231">
            <v>100</v>
          </cell>
          <cell r="K231">
            <v>2800</v>
          </cell>
          <cell r="L231">
            <v>56000</v>
          </cell>
          <cell r="M231">
            <v>0</v>
          </cell>
          <cell r="N231">
            <v>0</v>
          </cell>
          <cell r="O231">
            <v>1400</v>
          </cell>
          <cell r="P231">
            <v>28000</v>
          </cell>
        </row>
        <row r="232">
          <cell r="B232" t="str">
            <v xml:space="preserve"> WEATHER PROOF, NEMA-4X</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row>
        <row r="233">
          <cell r="F233">
            <v>0</v>
          </cell>
          <cell r="G233">
            <v>0</v>
          </cell>
          <cell r="H233">
            <v>0</v>
          </cell>
          <cell r="I233">
            <v>0</v>
          </cell>
          <cell r="J233">
            <v>0</v>
          </cell>
          <cell r="K233">
            <v>0</v>
          </cell>
          <cell r="L233">
            <v>0</v>
          </cell>
          <cell r="M233">
            <v>0</v>
          </cell>
          <cell r="N233">
            <v>0</v>
          </cell>
          <cell r="O233">
            <v>0</v>
          </cell>
          <cell r="P233">
            <v>0</v>
          </cell>
        </row>
        <row r="234">
          <cell r="A234">
            <v>43</v>
          </cell>
          <cell r="B234" t="str">
            <v xml:space="preserve"> HOT DIPPED GALVANIZED STEEL SUPPORT, </v>
          </cell>
          <cell r="C234">
            <v>780</v>
          </cell>
          <cell r="D234" t="str">
            <v>KG</v>
          </cell>
          <cell r="E234">
            <v>20</v>
          </cell>
          <cell r="F234">
            <v>15600</v>
          </cell>
          <cell r="G234">
            <v>0</v>
          </cell>
          <cell r="H234">
            <v>0</v>
          </cell>
          <cell r="I234">
            <v>0.15</v>
          </cell>
          <cell r="J234">
            <v>117</v>
          </cell>
          <cell r="K234">
            <v>20</v>
          </cell>
          <cell r="L234">
            <v>15600</v>
          </cell>
          <cell r="M234">
            <v>0</v>
          </cell>
          <cell r="N234">
            <v>0</v>
          </cell>
          <cell r="O234">
            <v>42</v>
          </cell>
          <cell r="P234">
            <v>32760</v>
          </cell>
        </row>
        <row r="235">
          <cell r="B235" t="str">
            <v xml:space="preserve"> 1.5M(H) X 52SET FOR PUSH BUTTON STATION</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row>
        <row r="236">
          <cell r="F236">
            <v>0</v>
          </cell>
          <cell r="G236">
            <v>0</v>
          </cell>
          <cell r="H236">
            <v>0</v>
          </cell>
          <cell r="I236">
            <v>0</v>
          </cell>
          <cell r="J236">
            <v>0</v>
          </cell>
          <cell r="K236">
            <v>0</v>
          </cell>
          <cell r="L236">
            <v>0</v>
          </cell>
          <cell r="M236">
            <v>0</v>
          </cell>
          <cell r="N236">
            <v>0</v>
          </cell>
          <cell r="O236">
            <v>0</v>
          </cell>
          <cell r="P236">
            <v>0</v>
          </cell>
        </row>
        <row r="237">
          <cell r="A237">
            <v>44</v>
          </cell>
          <cell r="B237" t="str">
            <v>SMALL FOUNDATION FOR PUSH BUTTON STATION</v>
          </cell>
          <cell r="C237">
            <v>52</v>
          </cell>
          <cell r="D237" t="str">
            <v>SET</v>
          </cell>
          <cell r="E237">
            <v>1000</v>
          </cell>
          <cell r="F237">
            <v>52000</v>
          </cell>
          <cell r="G237">
            <v>0</v>
          </cell>
          <cell r="H237">
            <v>0</v>
          </cell>
          <cell r="I237">
            <v>0</v>
          </cell>
          <cell r="J237">
            <v>0</v>
          </cell>
          <cell r="K237">
            <v>1000</v>
          </cell>
          <cell r="L237">
            <v>52000</v>
          </cell>
          <cell r="M237">
            <v>0</v>
          </cell>
          <cell r="N237">
            <v>0</v>
          </cell>
          <cell r="O237">
            <v>0</v>
          </cell>
          <cell r="P237">
            <v>0</v>
          </cell>
        </row>
        <row r="238">
          <cell r="F238">
            <v>0</v>
          </cell>
          <cell r="G238">
            <v>0</v>
          </cell>
          <cell r="H238">
            <v>0</v>
          </cell>
          <cell r="I238">
            <v>0</v>
          </cell>
          <cell r="J238">
            <v>0</v>
          </cell>
          <cell r="K238">
            <v>0</v>
          </cell>
          <cell r="L238">
            <v>0</v>
          </cell>
          <cell r="M238">
            <v>0</v>
          </cell>
          <cell r="N238">
            <v>0</v>
          </cell>
          <cell r="O238">
            <v>0</v>
          </cell>
          <cell r="P238">
            <v>0</v>
          </cell>
        </row>
        <row r="239">
          <cell r="B239" t="str">
            <v xml:space="preserve"> CABLE TRAY, LADDER TYPE H.D. GALV. STEEL</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row>
        <row r="240">
          <cell r="B240" t="str">
            <v xml:space="preserve"> W/ ANODIC TREATMENT &amp; EXPOSY COATING(50u)</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row>
        <row r="241">
          <cell r="B241" t="str">
            <v xml:space="preserve"> STRAIGHT SECTION, </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row>
        <row r="242">
          <cell r="A242">
            <v>45</v>
          </cell>
          <cell r="B242" t="str">
            <v xml:space="preserve"> 300 mm  WIDE x 100 mm H</v>
          </cell>
          <cell r="C242">
            <v>230</v>
          </cell>
          <cell r="D242" t="str">
            <v>M</v>
          </cell>
          <cell r="E242">
            <v>328</v>
          </cell>
          <cell r="F242">
            <v>75440</v>
          </cell>
          <cell r="G242">
            <v>0</v>
          </cell>
          <cell r="H242">
            <v>0</v>
          </cell>
          <cell r="I242">
            <v>0.74</v>
          </cell>
          <cell r="J242">
            <v>170</v>
          </cell>
          <cell r="K242">
            <v>328</v>
          </cell>
          <cell r="L242">
            <v>75440</v>
          </cell>
          <cell r="M242">
            <v>0</v>
          </cell>
          <cell r="N242">
            <v>0</v>
          </cell>
          <cell r="O242">
            <v>207</v>
          </cell>
          <cell r="P242">
            <v>47610</v>
          </cell>
        </row>
        <row r="243">
          <cell r="A243">
            <v>46</v>
          </cell>
          <cell r="B243" t="str">
            <v xml:space="preserve"> 600 mm WIDE x 100 mm HIGH</v>
          </cell>
          <cell r="C243">
            <v>400</v>
          </cell>
          <cell r="D243" t="str">
            <v>M</v>
          </cell>
          <cell r="E243">
            <v>380</v>
          </cell>
          <cell r="F243">
            <v>152000</v>
          </cell>
          <cell r="G243">
            <v>0</v>
          </cell>
          <cell r="H243">
            <v>0</v>
          </cell>
          <cell r="I243">
            <v>0.84</v>
          </cell>
          <cell r="J243">
            <v>336</v>
          </cell>
          <cell r="K243">
            <v>380</v>
          </cell>
          <cell r="L243">
            <v>152000</v>
          </cell>
          <cell r="M243">
            <v>0</v>
          </cell>
          <cell r="N243">
            <v>0</v>
          </cell>
          <cell r="O243">
            <v>235</v>
          </cell>
          <cell r="P243">
            <v>94000</v>
          </cell>
        </row>
        <row r="244">
          <cell r="A244">
            <v>47</v>
          </cell>
          <cell r="B244" t="str">
            <v xml:space="preserve"> 1000 mm WIDE x 100 mm HIGH</v>
          </cell>
          <cell r="C244">
            <v>160</v>
          </cell>
          <cell r="D244" t="str">
            <v>M</v>
          </cell>
          <cell r="E244">
            <v>450</v>
          </cell>
          <cell r="F244">
            <v>72000</v>
          </cell>
          <cell r="G244">
            <v>0</v>
          </cell>
          <cell r="H244">
            <v>0</v>
          </cell>
          <cell r="I244">
            <v>1</v>
          </cell>
          <cell r="J244">
            <v>160</v>
          </cell>
          <cell r="K244">
            <v>450</v>
          </cell>
          <cell r="L244">
            <v>72000</v>
          </cell>
          <cell r="M244">
            <v>0</v>
          </cell>
          <cell r="N244">
            <v>0</v>
          </cell>
          <cell r="O244">
            <v>280</v>
          </cell>
          <cell r="P244">
            <v>44800</v>
          </cell>
        </row>
        <row r="245">
          <cell r="F245">
            <v>0</v>
          </cell>
          <cell r="G245">
            <v>0</v>
          </cell>
          <cell r="H245">
            <v>0</v>
          </cell>
          <cell r="I245">
            <v>0</v>
          </cell>
          <cell r="J245">
            <v>0</v>
          </cell>
          <cell r="K245">
            <v>0</v>
          </cell>
          <cell r="L245">
            <v>0</v>
          </cell>
          <cell r="M245">
            <v>0</v>
          </cell>
          <cell r="N245">
            <v>0</v>
          </cell>
          <cell r="O245">
            <v>0</v>
          </cell>
          <cell r="P245">
            <v>0</v>
          </cell>
        </row>
        <row r="246">
          <cell r="A246">
            <v>48</v>
          </cell>
          <cell r="B246" t="str">
            <v xml:space="preserve"> CABLE TRAY COVER, H.D. GALV. STEEL</v>
          </cell>
          <cell r="C246">
            <v>150</v>
          </cell>
          <cell r="D246" t="str">
            <v>M</v>
          </cell>
          <cell r="E246">
            <v>328</v>
          </cell>
          <cell r="F246">
            <v>49200</v>
          </cell>
          <cell r="G246">
            <v>0</v>
          </cell>
          <cell r="H246">
            <v>0</v>
          </cell>
          <cell r="I246">
            <v>0.6</v>
          </cell>
          <cell r="J246">
            <v>90</v>
          </cell>
          <cell r="K246">
            <v>328</v>
          </cell>
          <cell r="L246">
            <v>49200</v>
          </cell>
          <cell r="M246">
            <v>0</v>
          </cell>
          <cell r="N246">
            <v>0</v>
          </cell>
          <cell r="O246">
            <v>168</v>
          </cell>
          <cell r="P246">
            <v>25200</v>
          </cell>
        </row>
        <row r="247">
          <cell r="B247" t="str">
            <v xml:space="preserve"> W/ ANODIC TREATMENT &amp; EXPOSY COATING(50u)</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row>
        <row r="248">
          <cell r="B248" t="str">
            <v xml:space="preserve"> STRAIGHT SECTION, 600 mm WIDE</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row>
        <row r="249">
          <cell r="F249">
            <v>0</v>
          </cell>
          <cell r="G249">
            <v>0</v>
          </cell>
          <cell r="H249">
            <v>0</v>
          </cell>
          <cell r="I249">
            <v>0</v>
          </cell>
          <cell r="J249">
            <v>0</v>
          </cell>
          <cell r="K249">
            <v>0</v>
          </cell>
          <cell r="L249">
            <v>0</v>
          </cell>
          <cell r="M249">
            <v>0</v>
          </cell>
          <cell r="N249">
            <v>0</v>
          </cell>
          <cell r="O249">
            <v>0</v>
          </cell>
          <cell r="P249">
            <v>0</v>
          </cell>
        </row>
        <row r="250">
          <cell r="A250">
            <v>49</v>
          </cell>
          <cell r="B250" t="str">
            <v xml:space="preserve"> CABLE TRAY FITTINGS &amp; ACCESSORIES</v>
          </cell>
          <cell r="C250">
            <v>1</v>
          </cell>
          <cell r="D250" t="str">
            <v>LOT</v>
          </cell>
          <cell r="E250">
            <v>174320</v>
          </cell>
          <cell r="F250">
            <v>174320</v>
          </cell>
          <cell r="G250">
            <v>0</v>
          </cell>
          <cell r="H250">
            <v>0</v>
          </cell>
          <cell r="I250">
            <v>113.39999999999999</v>
          </cell>
          <cell r="J250">
            <v>113</v>
          </cell>
          <cell r="K250">
            <v>174320</v>
          </cell>
          <cell r="L250">
            <v>174320</v>
          </cell>
          <cell r="M250">
            <v>0</v>
          </cell>
          <cell r="N250">
            <v>0</v>
          </cell>
          <cell r="O250">
            <v>31752</v>
          </cell>
          <cell r="P250">
            <v>31752</v>
          </cell>
        </row>
        <row r="251">
          <cell r="F251">
            <v>0</v>
          </cell>
          <cell r="G251">
            <v>0</v>
          </cell>
          <cell r="H251">
            <v>0</v>
          </cell>
          <cell r="I251">
            <v>0</v>
          </cell>
          <cell r="J251">
            <v>0</v>
          </cell>
          <cell r="K251">
            <v>0</v>
          </cell>
          <cell r="L251">
            <v>0</v>
          </cell>
          <cell r="M251">
            <v>0</v>
          </cell>
          <cell r="N251">
            <v>0</v>
          </cell>
          <cell r="O251">
            <v>0</v>
          </cell>
          <cell r="P251">
            <v>0</v>
          </cell>
        </row>
        <row r="252">
          <cell r="A252">
            <v>50</v>
          </cell>
          <cell r="B252" t="str">
            <v xml:space="preserve"> CABLE TRAY SUPPORT(IN TRENCH), HOT DIPPED GALVAN.</v>
          </cell>
          <cell r="C252">
            <v>3950</v>
          </cell>
          <cell r="D252" t="str">
            <v>KG</v>
          </cell>
          <cell r="E252">
            <v>20</v>
          </cell>
          <cell r="F252">
            <v>79000</v>
          </cell>
          <cell r="G252">
            <v>0</v>
          </cell>
          <cell r="H252">
            <v>0</v>
          </cell>
          <cell r="I252">
            <v>0.15</v>
          </cell>
          <cell r="J252">
            <v>593</v>
          </cell>
          <cell r="K252">
            <v>20</v>
          </cell>
          <cell r="L252">
            <v>79000</v>
          </cell>
          <cell r="M252">
            <v>0</v>
          </cell>
          <cell r="N252">
            <v>0</v>
          </cell>
          <cell r="O252">
            <v>42</v>
          </cell>
          <cell r="P252">
            <v>165900</v>
          </cell>
        </row>
        <row r="253">
          <cell r="F253">
            <v>0</v>
          </cell>
          <cell r="G253">
            <v>0</v>
          </cell>
          <cell r="H253">
            <v>0</v>
          </cell>
          <cell r="I253">
            <v>0</v>
          </cell>
          <cell r="J253">
            <v>0</v>
          </cell>
          <cell r="K253">
            <v>0</v>
          </cell>
          <cell r="L253">
            <v>0</v>
          </cell>
          <cell r="M253">
            <v>0</v>
          </cell>
          <cell r="N253">
            <v>0</v>
          </cell>
          <cell r="O253">
            <v>0</v>
          </cell>
          <cell r="P253">
            <v>0</v>
          </cell>
        </row>
        <row r="254">
          <cell r="A254">
            <v>51</v>
          </cell>
          <cell r="B254" t="str">
            <v>POOLING BOX, OUTDOOR TYPE</v>
          </cell>
          <cell r="C254">
            <v>6</v>
          </cell>
          <cell r="D254" t="str">
            <v>SET</v>
          </cell>
          <cell r="E254">
            <v>80000</v>
          </cell>
          <cell r="F254">
            <v>480000</v>
          </cell>
          <cell r="G254">
            <v>0</v>
          </cell>
          <cell r="H254">
            <v>0</v>
          </cell>
          <cell r="I254">
            <v>50</v>
          </cell>
          <cell r="J254">
            <v>300</v>
          </cell>
          <cell r="K254">
            <v>80000</v>
          </cell>
          <cell r="L254">
            <v>480000</v>
          </cell>
          <cell r="M254">
            <v>0</v>
          </cell>
          <cell r="N254">
            <v>0</v>
          </cell>
          <cell r="O254">
            <v>14000</v>
          </cell>
          <cell r="P254">
            <v>84000</v>
          </cell>
        </row>
        <row r="255">
          <cell r="B255" t="str">
            <v>HOT DIPPED GALVANIZED STEEL, W/ PAINTING</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row>
        <row r="256">
          <cell r="B256" t="str">
            <v xml:space="preserve"> 3000(L)x1600(D)x2200(H)MM., W/ DOORS</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row>
        <row r="257">
          <cell r="F257">
            <v>0</v>
          </cell>
          <cell r="G257">
            <v>0</v>
          </cell>
          <cell r="H257">
            <v>0</v>
          </cell>
          <cell r="I257">
            <v>0</v>
          </cell>
          <cell r="J257">
            <v>0</v>
          </cell>
          <cell r="K257">
            <v>0</v>
          </cell>
          <cell r="L257">
            <v>0</v>
          </cell>
          <cell r="M257">
            <v>0</v>
          </cell>
          <cell r="N257">
            <v>0</v>
          </cell>
          <cell r="O257">
            <v>0</v>
          </cell>
          <cell r="P257">
            <v>0</v>
          </cell>
          <cell r="Q257">
            <v>0</v>
          </cell>
        </row>
        <row r="258">
          <cell r="A258">
            <v>52</v>
          </cell>
          <cell r="B258" t="str">
            <v xml:space="preserve">JUNCTION BOX, INDOOR TYPE, </v>
          </cell>
          <cell r="C258">
            <v>3</v>
          </cell>
          <cell r="D258" t="str">
            <v>SET</v>
          </cell>
          <cell r="E258">
            <v>16000</v>
          </cell>
          <cell r="F258">
            <v>48000</v>
          </cell>
          <cell r="G258">
            <v>0</v>
          </cell>
          <cell r="H258">
            <v>0</v>
          </cell>
          <cell r="I258">
            <v>15</v>
          </cell>
          <cell r="J258">
            <v>45</v>
          </cell>
          <cell r="K258">
            <v>16000</v>
          </cell>
          <cell r="L258">
            <v>48000</v>
          </cell>
          <cell r="M258">
            <v>0</v>
          </cell>
          <cell r="N258">
            <v>0</v>
          </cell>
          <cell r="O258">
            <v>4200</v>
          </cell>
          <cell r="P258">
            <v>12600</v>
          </cell>
        </row>
        <row r="259">
          <cell r="B259" t="str">
            <v>W/ TB.(FOR 2.0MM. WIRE) X 200P</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row>
        <row r="260">
          <cell r="F260">
            <v>0</v>
          </cell>
          <cell r="G260">
            <v>0</v>
          </cell>
          <cell r="H260">
            <v>0</v>
          </cell>
          <cell r="I260">
            <v>0</v>
          </cell>
          <cell r="J260">
            <v>0</v>
          </cell>
          <cell r="K260">
            <v>0</v>
          </cell>
          <cell r="L260">
            <v>0</v>
          </cell>
          <cell r="M260">
            <v>0</v>
          </cell>
          <cell r="N260">
            <v>0</v>
          </cell>
          <cell r="O260">
            <v>0</v>
          </cell>
          <cell r="P260">
            <v>0</v>
          </cell>
        </row>
        <row r="261">
          <cell r="A261">
            <v>53</v>
          </cell>
          <cell r="B261" t="str">
            <v xml:space="preserve"> MISCELLANEOUS MATERIALS</v>
          </cell>
          <cell r="C261">
            <v>1</v>
          </cell>
          <cell r="D261" t="str">
            <v>LOT</v>
          </cell>
          <cell r="E261">
            <v>677772</v>
          </cell>
          <cell r="F261">
            <v>677772</v>
          </cell>
          <cell r="G261">
            <v>0</v>
          </cell>
          <cell r="H261">
            <v>0</v>
          </cell>
          <cell r="I261">
            <v>963.71999999999991</v>
          </cell>
          <cell r="J261">
            <v>964</v>
          </cell>
          <cell r="K261">
            <v>677772</v>
          </cell>
          <cell r="L261">
            <v>677772</v>
          </cell>
          <cell r="M261">
            <v>0</v>
          </cell>
          <cell r="N261">
            <v>0</v>
          </cell>
          <cell r="O261">
            <v>269842</v>
          </cell>
          <cell r="P261">
            <v>269842</v>
          </cell>
        </row>
        <row r="262">
          <cell r="F262">
            <v>0</v>
          </cell>
          <cell r="G262">
            <v>0</v>
          </cell>
          <cell r="H262">
            <v>0</v>
          </cell>
          <cell r="I262">
            <v>0</v>
          </cell>
          <cell r="J262">
            <v>0</v>
          </cell>
          <cell r="K262">
            <v>0</v>
          </cell>
          <cell r="L262">
            <v>0</v>
          </cell>
          <cell r="M262">
            <v>0</v>
          </cell>
          <cell r="N262">
            <v>0</v>
          </cell>
          <cell r="O262">
            <v>0</v>
          </cell>
          <cell r="P262">
            <v>0</v>
          </cell>
        </row>
        <row r="263">
          <cell r="B263" t="str">
            <v>SUB-TOTAL : (B)</v>
          </cell>
          <cell r="C263">
            <v>0</v>
          </cell>
          <cell r="D263">
            <v>0</v>
          </cell>
          <cell r="E263">
            <v>0</v>
          </cell>
          <cell r="F263">
            <v>23270172</v>
          </cell>
          <cell r="G263">
            <v>0</v>
          </cell>
          <cell r="H263">
            <v>0</v>
          </cell>
          <cell r="I263">
            <v>0</v>
          </cell>
          <cell r="J263">
            <v>33088</v>
          </cell>
          <cell r="K263">
            <v>0</v>
          </cell>
          <cell r="L263">
            <v>23270172</v>
          </cell>
          <cell r="M263">
            <v>0</v>
          </cell>
          <cell r="N263">
            <v>0</v>
          </cell>
          <cell r="O263">
            <v>0</v>
          </cell>
          <cell r="P263">
            <v>9262383</v>
          </cell>
        </row>
        <row r="264">
          <cell r="F264">
            <v>0</v>
          </cell>
          <cell r="G264">
            <v>0</v>
          </cell>
          <cell r="H264">
            <v>0</v>
          </cell>
          <cell r="I264">
            <v>0</v>
          </cell>
          <cell r="J264">
            <v>0</v>
          </cell>
          <cell r="K264">
            <v>0</v>
          </cell>
          <cell r="L264">
            <v>0</v>
          </cell>
          <cell r="M264">
            <v>0</v>
          </cell>
          <cell r="N264">
            <v>0</v>
          </cell>
          <cell r="O264">
            <v>0</v>
          </cell>
          <cell r="P264">
            <v>0</v>
          </cell>
        </row>
        <row r="265">
          <cell r="A265">
            <v>0</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row>
        <row r="266">
          <cell r="F266">
            <v>0</v>
          </cell>
          <cell r="G266">
            <v>0</v>
          </cell>
          <cell r="H266">
            <v>0</v>
          </cell>
          <cell r="I266">
            <v>0</v>
          </cell>
          <cell r="J266">
            <v>0</v>
          </cell>
          <cell r="K266">
            <v>0</v>
          </cell>
          <cell r="L266">
            <v>0</v>
          </cell>
          <cell r="M266">
            <v>0</v>
          </cell>
          <cell r="N266">
            <v>0</v>
          </cell>
          <cell r="O266">
            <v>0</v>
          </cell>
          <cell r="P266">
            <v>0</v>
          </cell>
        </row>
        <row r="267">
          <cell r="A267" t="str">
            <v xml:space="preserve">  C.</v>
          </cell>
          <cell r="B267" t="str">
            <v xml:space="preserve"> LIGHTING SYSTEM(所有燈具皆包括燈管或燈泡)</v>
          </cell>
          <cell r="C267">
            <v>350</v>
          </cell>
          <cell r="D267" t="str">
            <v>M</v>
          </cell>
          <cell r="E267">
            <v>26</v>
          </cell>
          <cell r="F267">
            <v>0</v>
          </cell>
          <cell r="G267">
            <v>0</v>
          </cell>
          <cell r="H267">
            <v>0</v>
          </cell>
          <cell r="I267">
            <v>0</v>
          </cell>
          <cell r="J267">
            <v>0</v>
          </cell>
          <cell r="K267">
            <v>0</v>
          </cell>
          <cell r="L267">
            <v>0</v>
          </cell>
          <cell r="M267">
            <v>0</v>
          </cell>
          <cell r="N267">
            <v>0</v>
          </cell>
          <cell r="O267">
            <v>0</v>
          </cell>
          <cell r="P267">
            <v>0</v>
          </cell>
        </row>
        <row r="268">
          <cell r="A268">
            <v>1</v>
          </cell>
          <cell r="B268" t="str">
            <v xml:space="preserve"> LIGHTING PANEL FOR CLASS 1 DIV.2  GROUP D</v>
          </cell>
          <cell r="C268">
            <v>1</v>
          </cell>
          <cell r="D268" t="str">
            <v>SET</v>
          </cell>
          <cell r="E268">
            <v>144000</v>
          </cell>
          <cell r="F268">
            <v>144000</v>
          </cell>
          <cell r="G268">
            <v>0</v>
          </cell>
          <cell r="H268">
            <v>0</v>
          </cell>
          <cell r="I268">
            <v>10</v>
          </cell>
          <cell r="J268">
            <v>10</v>
          </cell>
          <cell r="K268">
            <v>144000</v>
          </cell>
          <cell r="L268">
            <v>144000</v>
          </cell>
          <cell r="M268">
            <v>0</v>
          </cell>
          <cell r="N268">
            <v>0</v>
          </cell>
          <cell r="O268">
            <v>2800</v>
          </cell>
          <cell r="P268">
            <v>2800</v>
          </cell>
        </row>
        <row r="269">
          <cell r="B269" t="str">
            <v xml:space="preserve"> , 3 PHASE 3 WIRE 240V, MAIN 3P30A,BRANCH 2P 20A 6CKT</v>
          </cell>
          <cell r="C269">
            <v>0</v>
          </cell>
          <cell r="D269">
            <v>0</v>
          </cell>
          <cell r="E269">
            <v>0</v>
          </cell>
          <cell r="F269">
            <v>0</v>
          </cell>
          <cell r="G269">
            <v>0</v>
          </cell>
          <cell r="H269">
            <v>0</v>
          </cell>
          <cell r="I269">
            <v>0.5</v>
          </cell>
          <cell r="J269">
            <v>0</v>
          </cell>
          <cell r="K269">
            <v>0</v>
          </cell>
          <cell r="L269">
            <v>0</v>
          </cell>
          <cell r="M269">
            <v>0</v>
          </cell>
          <cell r="N269">
            <v>0</v>
          </cell>
          <cell r="O269">
            <v>0</v>
          </cell>
          <cell r="P269">
            <v>0</v>
          </cell>
        </row>
        <row r="270">
          <cell r="A270">
            <v>2</v>
          </cell>
          <cell r="B270" t="str">
            <v xml:space="preserve">LTG. PNL FOR WEATHER-PROOF, 3PHASE 3 WIRE 240V </v>
          </cell>
          <cell r="C270">
            <v>1</v>
          </cell>
          <cell r="D270" t="str">
            <v>SET</v>
          </cell>
          <cell r="E270">
            <v>13000</v>
          </cell>
          <cell r="F270">
            <v>13000</v>
          </cell>
          <cell r="G270">
            <v>0</v>
          </cell>
          <cell r="H270">
            <v>0</v>
          </cell>
          <cell r="I270">
            <v>10</v>
          </cell>
          <cell r="J270">
            <v>10</v>
          </cell>
          <cell r="K270">
            <v>13000</v>
          </cell>
          <cell r="L270">
            <v>13000</v>
          </cell>
          <cell r="M270">
            <v>0</v>
          </cell>
          <cell r="N270">
            <v>0</v>
          </cell>
          <cell r="O270">
            <v>2800</v>
          </cell>
          <cell r="P270">
            <v>2800</v>
          </cell>
        </row>
        <row r="271">
          <cell r="A271">
            <v>11</v>
          </cell>
          <cell r="B271" t="str">
            <v>MAIN 3P30A,BRANCH 2P 20A 8 CKT</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row>
        <row r="272">
          <cell r="A272">
            <v>3</v>
          </cell>
          <cell r="B272" t="str">
            <v>LTG. PNL. FOR CLASS 1, DIV.2 GROUP D , 3PHASE 3WIRE</v>
          </cell>
          <cell r="C272">
            <v>1</v>
          </cell>
          <cell r="D272" t="str">
            <v>SET</v>
          </cell>
          <cell r="E272">
            <v>157500</v>
          </cell>
          <cell r="F272">
            <v>157500</v>
          </cell>
          <cell r="G272">
            <v>0</v>
          </cell>
          <cell r="H272">
            <v>0</v>
          </cell>
          <cell r="I272">
            <v>10</v>
          </cell>
          <cell r="J272">
            <v>10</v>
          </cell>
          <cell r="K272">
            <v>157500</v>
          </cell>
          <cell r="L272">
            <v>157500</v>
          </cell>
          <cell r="M272">
            <v>0</v>
          </cell>
          <cell r="N272">
            <v>0</v>
          </cell>
          <cell r="O272">
            <v>2800</v>
          </cell>
          <cell r="P272">
            <v>2800</v>
          </cell>
        </row>
        <row r="273">
          <cell r="B273" t="str">
            <v>240V, MAIN 3P50A,BRANCH 2P 20A 10CKT</v>
          </cell>
          <cell r="C273">
            <v>0</v>
          </cell>
          <cell r="D273">
            <v>0</v>
          </cell>
          <cell r="E273">
            <v>0</v>
          </cell>
          <cell r="F273">
            <v>0</v>
          </cell>
          <cell r="G273">
            <v>0</v>
          </cell>
          <cell r="H273">
            <v>0</v>
          </cell>
          <cell r="I273">
            <v>0.56000000000000005</v>
          </cell>
          <cell r="J273">
            <v>0</v>
          </cell>
          <cell r="K273">
            <v>0</v>
          </cell>
          <cell r="L273">
            <v>0</v>
          </cell>
          <cell r="M273">
            <v>0</v>
          </cell>
          <cell r="N273">
            <v>0</v>
          </cell>
          <cell r="O273">
            <v>0</v>
          </cell>
          <cell r="P273">
            <v>0</v>
          </cell>
        </row>
        <row r="274">
          <cell r="A274">
            <v>4</v>
          </cell>
          <cell r="B274" t="str">
            <v>LTG. PNL. FOR WEATHER-PROOF , 3PHASE 3WIRE</v>
          </cell>
          <cell r="C274">
            <v>1</v>
          </cell>
          <cell r="D274" t="str">
            <v>SET</v>
          </cell>
          <cell r="E274">
            <v>11000</v>
          </cell>
          <cell r="F274">
            <v>11000</v>
          </cell>
          <cell r="G274">
            <v>0</v>
          </cell>
          <cell r="H274">
            <v>0</v>
          </cell>
          <cell r="I274">
            <v>8</v>
          </cell>
          <cell r="J274">
            <v>8</v>
          </cell>
          <cell r="K274">
            <v>11000</v>
          </cell>
          <cell r="L274">
            <v>11000</v>
          </cell>
          <cell r="M274">
            <v>0</v>
          </cell>
          <cell r="N274">
            <v>0</v>
          </cell>
          <cell r="O274">
            <v>2240</v>
          </cell>
          <cell r="P274">
            <v>2240</v>
          </cell>
        </row>
        <row r="275">
          <cell r="B275" t="str">
            <v>240V, MAIN 3P30A,BRANCH2P 20A 6CKT</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row>
        <row r="276">
          <cell r="A276">
            <v>5</v>
          </cell>
          <cell r="B276" t="str">
            <v>LTG. PNL. FOR CLASS 1, DIV.2 GROUP D 3 PHASE 3 WIRE</v>
          </cell>
          <cell r="C276">
            <v>1</v>
          </cell>
          <cell r="D276" t="str">
            <v>SET</v>
          </cell>
          <cell r="E276">
            <v>164700</v>
          </cell>
          <cell r="F276">
            <v>164700</v>
          </cell>
          <cell r="G276">
            <v>0</v>
          </cell>
          <cell r="H276">
            <v>0</v>
          </cell>
          <cell r="I276">
            <v>8</v>
          </cell>
          <cell r="J276">
            <v>8</v>
          </cell>
          <cell r="K276">
            <v>164700</v>
          </cell>
          <cell r="L276">
            <v>164700</v>
          </cell>
          <cell r="M276">
            <v>0</v>
          </cell>
          <cell r="N276">
            <v>0</v>
          </cell>
          <cell r="O276">
            <v>2240</v>
          </cell>
          <cell r="P276">
            <v>2240</v>
          </cell>
        </row>
        <row r="277">
          <cell r="B277" t="str">
            <v>240V 2P50A 12CKT</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row>
        <row r="278">
          <cell r="A278">
            <v>6</v>
          </cell>
          <cell r="B278" t="str">
            <v>LTG. PNL. FOR GENERAL PURPOSE 3 PHASE 3 WIRE</v>
          </cell>
          <cell r="C278">
            <v>2</v>
          </cell>
          <cell r="D278" t="str">
            <v>SET</v>
          </cell>
          <cell r="E278">
            <v>12500</v>
          </cell>
          <cell r="F278">
            <v>25000</v>
          </cell>
          <cell r="G278">
            <v>0</v>
          </cell>
          <cell r="H278">
            <v>0</v>
          </cell>
          <cell r="I278">
            <v>8</v>
          </cell>
          <cell r="J278">
            <v>16</v>
          </cell>
          <cell r="K278">
            <v>12500</v>
          </cell>
          <cell r="L278">
            <v>25000</v>
          </cell>
          <cell r="M278">
            <v>0</v>
          </cell>
          <cell r="N278">
            <v>0</v>
          </cell>
          <cell r="O278">
            <v>2240</v>
          </cell>
          <cell r="P278">
            <v>4480</v>
          </cell>
        </row>
        <row r="279">
          <cell r="B279" t="str">
            <v>240V MAIN 3P50A,BRANCH 3P20A 6CKT</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row>
        <row r="280">
          <cell r="A280">
            <v>7</v>
          </cell>
          <cell r="B280" t="str">
            <v>LTG. PNL. FOR GENERAL PURPOSE 3 PHASE 3 WIRE</v>
          </cell>
          <cell r="C280">
            <v>1</v>
          </cell>
          <cell r="D280" t="str">
            <v>SET</v>
          </cell>
          <cell r="E280">
            <v>14500</v>
          </cell>
          <cell r="F280">
            <v>14500</v>
          </cell>
          <cell r="G280">
            <v>0</v>
          </cell>
          <cell r="H280">
            <v>0</v>
          </cell>
          <cell r="I280">
            <v>8</v>
          </cell>
          <cell r="J280">
            <v>8</v>
          </cell>
          <cell r="K280">
            <v>14500</v>
          </cell>
          <cell r="L280">
            <v>14500</v>
          </cell>
          <cell r="M280">
            <v>0</v>
          </cell>
          <cell r="N280">
            <v>0</v>
          </cell>
          <cell r="O280">
            <v>2240</v>
          </cell>
          <cell r="P280">
            <v>2240</v>
          </cell>
        </row>
        <row r="281">
          <cell r="B281" t="str">
            <v>240V MAIN 3P70A,BRANCH 3P20A 8CKT</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row>
        <row r="282">
          <cell r="A282">
            <v>8</v>
          </cell>
          <cell r="B282" t="str">
            <v>CIRCUIT BREAKER AND ENCLOSURE FOR CLASS 1 DIV.2</v>
          </cell>
          <cell r="C282">
            <v>5</v>
          </cell>
          <cell r="D282" t="str">
            <v>SET</v>
          </cell>
          <cell r="E282">
            <v>37800</v>
          </cell>
          <cell r="F282">
            <v>189000</v>
          </cell>
          <cell r="G282">
            <v>0</v>
          </cell>
          <cell r="H282">
            <v>0</v>
          </cell>
          <cell r="I282">
            <v>4</v>
          </cell>
          <cell r="J282">
            <v>20</v>
          </cell>
          <cell r="K282">
            <v>37800</v>
          </cell>
          <cell r="L282">
            <v>189000</v>
          </cell>
          <cell r="M282">
            <v>0</v>
          </cell>
          <cell r="N282">
            <v>0</v>
          </cell>
          <cell r="O282">
            <v>1120</v>
          </cell>
          <cell r="P282">
            <v>5600</v>
          </cell>
        </row>
        <row r="283">
          <cell r="B283" t="str">
            <v>GROUP D, 3-POLE 20AMP</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row>
        <row r="284">
          <cell r="A284">
            <v>9</v>
          </cell>
          <cell r="B284" t="str">
            <v xml:space="preserve">CIRCUIT BREAKER AND ENCLOSURE FOR CLASS 1 DIV.2 </v>
          </cell>
          <cell r="C284">
            <v>1</v>
          </cell>
          <cell r="D284" t="str">
            <v>SET</v>
          </cell>
          <cell r="E284">
            <v>37800</v>
          </cell>
          <cell r="F284">
            <v>37800</v>
          </cell>
          <cell r="G284">
            <v>0</v>
          </cell>
          <cell r="H284">
            <v>0</v>
          </cell>
          <cell r="I284">
            <v>4</v>
          </cell>
          <cell r="J284">
            <v>4</v>
          </cell>
          <cell r="K284">
            <v>37800</v>
          </cell>
          <cell r="L284">
            <v>37800</v>
          </cell>
          <cell r="M284">
            <v>0</v>
          </cell>
          <cell r="N284">
            <v>0</v>
          </cell>
          <cell r="O284">
            <v>1120</v>
          </cell>
          <cell r="P284">
            <v>1120</v>
          </cell>
        </row>
        <row r="285">
          <cell r="B285" t="str">
            <v>GROUP D 3-POLE 30AMP</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row>
        <row r="286">
          <cell r="A286">
            <v>10</v>
          </cell>
          <cell r="B286" t="str">
            <v xml:space="preserve">DRY TYPE TRANSFORMER WITH ENCLOSURE </v>
          </cell>
          <cell r="C286">
            <v>4</v>
          </cell>
          <cell r="D286" t="str">
            <v>SET</v>
          </cell>
          <cell r="E286">
            <v>25000</v>
          </cell>
          <cell r="F286">
            <v>100000</v>
          </cell>
          <cell r="G286">
            <v>0</v>
          </cell>
          <cell r="H286">
            <v>0</v>
          </cell>
          <cell r="I286">
            <v>12</v>
          </cell>
          <cell r="J286">
            <v>48</v>
          </cell>
          <cell r="K286">
            <v>25000</v>
          </cell>
          <cell r="L286">
            <v>100000</v>
          </cell>
          <cell r="M286">
            <v>0</v>
          </cell>
          <cell r="N286">
            <v>0</v>
          </cell>
          <cell r="O286">
            <v>3360</v>
          </cell>
          <cell r="P286">
            <v>13440</v>
          </cell>
        </row>
        <row r="287">
          <cell r="B287" t="str">
            <v>3PH 480/240V 15KVA</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row>
        <row r="288">
          <cell r="A288">
            <v>11</v>
          </cell>
          <cell r="B288" t="str">
            <v xml:space="preserve">DRY TYPE TRANSFORMER WITH ENCLOSURE  </v>
          </cell>
          <cell r="C288">
            <v>1</v>
          </cell>
          <cell r="D288" t="str">
            <v>SET</v>
          </cell>
          <cell r="E288">
            <v>33000</v>
          </cell>
          <cell r="F288">
            <v>33000</v>
          </cell>
          <cell r="G288">
            <v>0</v>
          </cell>
          <cell r="H288">
            <v>0</v>
          </cell>
          <cell r="I288">
            <v>16</v>
          </cell>
          <cell r="J288">
            <v>16</v>
          </cell>
          <cell r="K288">
            <v>33000</v>
          </cell>
          <cell r="L288">
            <v>33000</v>
          </cell>
          <cell r="M288">
            <v>0</v>
          </cell>
          <cell r="N288">
            <v>0</v>
          </cell>
          <cell r="O288">
            <v>4480</v>
          </cell>
          <cell r="P288">
            <v>4480</v>
          </cell>
        </row>
        <row r="289">
          <cell r="B289" t="str">
            <v xml:space="preserve"> 3PH 480/240V 25KVA</v>
          </cell>
          <cell r="C289">
            <v>0</v>
          </cell>
          <cell r="D289">
            <v>0</v>
          </cell>
          <cell r="E289">
            <v>0</v>
          </cell>
          <cell r="F289">
            <v>0</v>
          </cell>
          <cell r="G289">
            <v>0</v>
          </cell>
          <cell r="H289">
            <v>0</v>
          </cell>
          <cell r="I289">
            <v>9</v>
          </cell>
          <cell r="J289">
            <v>0</v>
          </cell>
          <cell r="K289">
            <v>0</v>
          </cell>
          <cell r="L289">
            <v>0</v>
          </cell>
          <cell r="M289">
            <v>0</v>
          </cell>
          <cell r="N289">
            <v>0</v>
          </cell>
          <cell r="O289">
            <v>0</v>
          </cell>
          <cell r="P289">
            <v>0</v>
          </cell>
        </row>
        <row r="290">
          <cell r="A290">
            <v>12</v>
          </cell>
          <cell r="B290" t="str">
            <v xml:space="preserve">DRY TYPE TRANSFORMER WITH ENCLOSURE  </v>
          </cell>
          <cell r="C290">
            <v>1</v>
          </cell>
          <cell r="D290" t="str">
            <v>SET</v>
          </cell>
          <cell r="E290">
            <v>18000</v>
          </cell>
          <cell r="F290">
            <v>18000</v>
          </cell>
          <cell r="G290">
            <v>0</v>
          </cell>
          <cell r="H290">
            <v>0</v>
          </cell>
          <cell r="I290">
            <v>6</v>
          </cell>
          <cell r="J290">
            <v>6</v>
          </cell>
          <cell r="K290">
            <v>18000</v>
          </cell>
          <cell r="L290">
            <v>18000</v>
          </cell>
          <cell r="M290">
            <v>0</v>
          </cell>
          <cell r="N290">
            <v>0</v>
          </cell>
          <cell r="O290">
            <v>1680</v>
          </cell>
          <cell r="P290">
            <v>1680</v>
          </cell>
        </row>
        <row r="291">
          <cell r="B291" t="str">
            <v xml:space="preserve"> 3PH 480/240-120V 5KVA</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row>
        <row r="292">
          <cell r="A292">
            <v>13</v>
          </cell>
          <cell r="B292" t="str">
            <v xml:space="preserve"> MER. VAP. LTG. FIX. VAPOR-TIGHT PENDANT</v>
          </cell>
          <cell r="C292">
            <v>21</v>
          </cell>
          <cell r="D292" t="str">
            <v>SET</v>
          </cell>
          <cell r="E292">
            <v>9500</v>
          </cell>
          <cell r="F292">
            <v>199500</v>
          </cell>
          <cell r="G292">
            <v>0</v>
          </cell>
          <cell r="H292">
            <v>0</v>
          </cell>
          <cell r="I292">
            <v>7</v>
          </cell>
          <cell r="J292">
            <v>147</v>
          </cell>
          <cell r="K292">
            <v>9500</v>
          </cell>
          <cell r="L292">
            <v>199500</v>
          </cell>
          <cell r="M292">
            <v>0</v>
          </cell>
          <cell r="N292">
            <v>0</v>
          </cell>
          <cell r="O292">
            <v>1960</v>
          </cell>
          <cell r="P292">
            <v>41160</v>
          </cell>
        </row>
        <row r="293">
          <cell r="B293" t="str">
            <v xml:space="preserve"> MTG,. INTEGRAL CONST. WATT. BALLAST C/W </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row>
        <row r="294">
          <cell r="B294" t="str">
            <v xml:space="preserve"> GUARD AND DOME REFL. 3/4" HUB 400W 240V</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row>
        <row r="295">
          <cell r="B295" t="str">
            <v>CLASS 1, DIV.2 GROPU D</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row>
        <row r="296">
          <cell r="A296">
            <v>14</v>
          </cell>
          <cell r="B296" t="str">
            <v xml:space="preserve">MER. VAP. LTG. FIX. VAPOR-TIGHT STANCHION MTG. </v>
          </cell>
          <cell r="C296">
            <v>122</v>
          </cell>
          <cell r="D296" t="str">
            <v>SET</v>
          </cell>
          <cell r="E296">
            <v>6000</v>
          </cell>
          <cell r="F296">
            <v>732000</v>
          </cell>
          <cell r="G296">
            <v>0</v>
          </cell>
          <cell r="H296">
            <v>0</v>
          </cell>
          <cell r="I296">
            <v>8</v>
          </cell>
          <cell r="J296">
            <v>976</v>
          </cell>
          <cell r="K296">
            <v>6000</v>
          </cell>
          <cell r="L296">
            <v>732000</v>
          </cell>
          <cell r="M296">
            <v>0</v>
          </cell>
          <cell r="N296">
            <v>0</v>
          </cell>
          <cell r="O296">
            <v>2240</v>
          </cell>
          <cell r="P296">
            <v>273280</v>
          </cell>
        </row>
        <row r="297">
          <cell r="B297" t="str">
            <v>INTEGRAL CONST. WATT. BALLAST C/W GLOBE GUARD &amp;</v>
          </cell>
          <cell r="C297">
            <v>0</v>
          </cell>
          <cell r="D297">
            <v>0</v>
          </cell>
          <cell r="E297">
            <v>0</v>
          </cell>
          <cell r="F297">
            <v>0</v>
          </cell>
          <cell r="G297">
            <v>0</v>
          </cell>
          <cell r="H297">
            <v>0</v>
          </cell>
          <cell r="I297">
            <v>7</v>
          </cell>
          <cell r="J297">
            <v>0</v>
          </cell>
          <cell r="K297">
            <v>0</v>
          </cell>
          <cell r="L297">
            <v>0</v>
          </cell>
          <cell r="M297">
            <v>0</v>
          </cell>
          <cell r="N297">
            <v>0</v>
          </cell>
          <cell r="O297">
            <v>0</v>
          </cell>
          <cell r="P297">
            <v>0</v>
          </cell>
        </row>
        <row r="298">
          <cell r="B298" t="str">
            <v xml:space="preserve">DOME REFL. 1-1/2 IN HUB 175W 240V CLASS 1, DIV 2 </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row>
        <row r="299">
          <cell r="B299" t="str">
            <v>GROUP D</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row>
        <row r="300">
          <cell r="A300">
            <v>15</v>
          </cell>
          <cell r="B300" t="str">
            <v>MER. VAP. LTG. FIX. VAPOR-TIGHT PENDANT MTG.</v>
          </cell>
          <cell r="C300">
            <v>52</v>
          </cell>
          <cell r="D300" t="str">
            <v>SET</v>
          </cell>
          <cell r="E300">
            <v>5600</v>
          </cell>
          <cell r="F300">
            <v>291200</v>
          </cell>
          <cell r="G300">
            <v>0</v>
          </cell>
          <cell r="H300">
            <v>0</v>
          </cell>
          <cell r="I300">
            <v>7</v>
          </cell>
          <cell r="J300">
            <v>364</v>
          </cell>
          <cell r="K300">
            <v>5600</v>
          </cell>
          <cell r="L300">
            <v>291200</v>
          </cell>
          <cell r="M300">
            <v>0</v>
          </cell>
          <cell r="N300">
            <v>0</v>
          </cell>
          <cell r="O300">
            <v>1960</v>
          </cell>
          <cell r="P300">
            <v>101920</v>
          </cell>
        </row>
        <row r="301">
          <cell r="A301">
            <v>19</v>
          </cell>
          <cell r="B301" t="str">
            <v xml:space="preserve">INTEGRAL CONST. WATT. BALLAST C/W GUARD AND </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row>
        <row r="302">
          <cell r="B302" t="str">
            <v>DOME REFL. 3/4" HUB 175W 240V CLASS 1 DIV.2 GROUP D</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row>
        <row r="303">
          <cell r="A303">
            <v>16</v>
          </cell>
          <cell r="B303" t="str">
            <v xml:space="preserve"> FLOOD FLOODING MER. VAP. 250W WEATHER-PROOF</v>
          </cell>
          <cell r="C303">
            <v>45</v>
          </cell>
          <cell r="D303" t="str">
            <v>SET</v>
          </cell>
          <cell r="E303">
            <v>1900</v>
          </cell>
          <cell r="F303">
            <v>85500</v>
          </cell>
          <cell r="G303">
            <v>0</v>
          </cell>
          <cell r="H303">
            <v>0</v>
          </cell>
          <cell r="I303">
            <v>7</v>
          </cell>
          <cell r="J303">
            <v>315</v>
          </cell>
          <cell r="K303">
            <v>1900</v>
          </cell>
          <cell r="L303">
            <v>85500</v>
          </cell>
          <cell r="M303">
            <v>0</v>
          </cell>
          <cell r="N303">
            <v>0</v>
          </cell>
          <cell r="O303">
            <v>1960</v>
          </cell>
          <cell r="P303">
            <v>88200</v>
          </cell>
        </row>
        <row r="304">
          <cell r="A304">
            <v>17</v>
          </cell>
          <cell r="B304" t="str">
            <v xml:space="preserve">MER. VAP. STREET LTG FIX. 250W 240V </v>
          </cell>
          <cell r="C304">
            <v>209</v>
          </cell>
          <cell r="D304" t="str">
            <v>SET</v>
          </cell>
          <cell r="E304">
            <v>1650</v>
          </cell>
          <cell r="F304">
            <v>344850</v>
          </cell>
          <cell r="G304">
            <v>0</v>
          </cell>
          <cell r="H304">
            <v>0</v>
          </cell>
          <cell r="I304">
            <v>2</v>
          </cell>
          <cell r="J304">
            <v>418</v>
          </cell>
          <cell r="K304">
            <v>1650</v>
          </cell>
          <cell r="L304">
            <v>344850</v>
          </cell>
          <cell r="M304">
            <v>0</v>
          </cell>
          <cell r="N304">
            <v>0</v>
          </cell>
          <cell r="O304">
            <v>560</v>
          </cell>
          <cell r="P304">
            <v>117040</v>
          </cell>
        </row>
        <row r="305">
          <cell r="A305">
            <v>18</v>
          </cell>
          <cell r="B305" t="str">
            <v>STREET LIGHT PLOE 7M SINGLE ARM WITH FOUNDATION</v>
          </cell>
          <cell r="C305">
            <v>95</v>
          </cell>
          <cell r="D305" t="str">
            <v>SET</v>
          </cell>
          <cell r="E305">
            <v>11600</v>
          </cell>
          <cell r="F305">
            <v>1102000</v>
          </cell>
          <cell r="G305">
            <v>0</v>
          </cell>
          <cell r="H305">
            <v>0</v>
          </cell>
          <cell r="I305">
            <v>9</v>
          </cell>
          <cell r="J305">
            <v>855</v>
          </cell>
          <cell r="K305">
            <v>11600</v>
          </cell>
          <cell r="L305">
            <v>1102000</v>
          </cell>
          <cell r="M305">
            <v>0</v>
          </cell>
          <cell r="N305">
            <v>0</v>
          </cell>
          <cell r="O305">
            <v>2520</v>
          </cell>
          <cell r="P305">
            <v>239400</v>
          </cell>
        </row>
        <row r="306">
          <cell r="A306">
            <v>19</v>
          </cell>
          <cell r="B306" t="str">
            <v>STREET LIGHT PLOE 7M TWINS ARMS WITH FOUNDATION</v>
          </cell>
          <cell r="C306">
            <v>57</v>
          </cell>
          <cell r="D306" t="str">
            <v>SET</v>
          </cell>
          <cell r="E306">
            <v>13300</v>
          </cell>
          <cell r="F306">
            <v>758100</v>
          </cell>
          <cell r="G306">
            <v>0</v>
          </cell>
          <cell r="H306">
            <v>0</v>
          </cell>
          <cell r="I306">
            <v>10</v>
          </cell>
          <cell r="J306">
            <v>570</v>
          </cell>
          <cell r="K306">
            <v>13300</v>
          </cell>
          <cell r="L306">
            <v>758100</v>
          </cell>
          <cell r="M306">
            <v>0</v>
          </cell>
          <cell r="N306">
            <v>0</v>
          </cell>
          <cell r="O306">
            <v>2800</v>
          </cell>
          <cell r="P306">
            <v>159600</v>
          </cell>
        </row>
        <row r="307">
          <cell r="A307">
            <v>20</v>
          </cell>
          <cell r="B307" t="str">
            <v xml:space="preserve"> PHOTOELECTRIC CONTROL UNIT, 240V 15A, </v>
          </cell>
          <cell r="C307">
            <v>1</v>
          </cell>
          <cell r="D307" t="str">
            <v>PCS</v>
          </cell>
          <cell r="E307">
            <v>6000</v>
          </cell>
          <cell r="F307">
            <v>6000</v>
          </cell>
          <cell r="G307">
            <v>0</v>
          </cell>
          <cell r="H307">
            <v>0</v>
          </cell>
          <cell r="I307">
            <v>4</v>
          </cell>
          <cell r="J307">
            <v>4</v>
          </cell>
          <cell r="K307">
            <v>6000</v>
          </cell>
          <cell r="L307">
            <v>6000</v>
          </cell>
          <cell r="M307">
            <v>0</v>
          </cell>
          <cell r="N307">
            <v>0</v>
          </cell>
          <cell r="O307">
            <v>1120</v>
          </cell>
          <cell r="P307">
            <v>1120</v>
          </cell>
        </row>
        <row r="308">
          <cell r="A308">
            <v>21</v>
          </cell>
          <cell r="B308" t="str">
            <v>FLUORESCENT LTG. FIX. WITH BATTERY 2x40W 240V</v>
          </cell>
          <cell r="C308">
            <v>46</v>
          </cell>
          <cell r="D308" t="str">
            <v>SET</v>
          </cell>
          <cell r="E308">
            <v>27000</v>
          </cell>
          <cell r="F308">
            <v>1242000</v>
          </cell>
          <cell r="G308">
            <v>0</v>
          </cell>
          <cell r="H308">
            <v>0</v>
          </cell>
          <cell r="I308">
            <v>6</v>
          </cell>
          <cell r="J308">
            <v>276</v>
          </cell>
          <cell r="K308">
            <v>27000</v>
          </cell>
          <cell r="L308">
            <v>1242000</v>
          </cell>
          <cell r="M308">
            <v>0</v>
          </cell>
          <cell r="N308">
            <v>0</v>
          </cell>
          <cell r="O308">
            <v>1680</v>
          </cell>
          <cell r="P308">
            <v>77280</v>
          </cell>
        </row>
        <row r="309">
          <cell r="B309" t="str">
            <v>FOR CLASS 1, DIV.2 GROUP D</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row>
        <row r="310">
          <cell r="A310">
            <v>22</v>
          </cell>
          <cell r="B310" t="str">
            <v xml:space="preserve"> OBSTRUCTION RED BEACON 120/240V, 3W FEED,</v>
          </cell>
          <cell r="C310">
            <v>2</v>
          </cell>
          <cell r="D310" t="str">
            <v>SET</v>
          </cell>
          <cell r="E310">
            <v>48600</v>
          </cell>
          <cell r="F310">
            <v>97200</v>
          </cell>
          <cell r="G310">
            <v>0</v>
          </cell>
          <cell r="H310">
            <v>0</v>
          </cell>
          <cell r="I310">
            <v>40</v>
          </cell>
          <cell r="J310">
            <v>80</v>
          </cell>
          <cell r="K310">
            <v>48600</v>
          </cell>
          <cell r="L310">
            <v>97200</v>
          </cell>
          <cell r="M310">
            <v>0</v>
          </cell>
          <cell r="N310">
            <v>0</v>
          </cell>
          <cell r="O310">
            <v>11200</v>
          </cell>
          <cell r="P310">
            <v>22400</v>
          </cell>
        </row>
        <row r="311">
          <cell r="B311" t="str">
            <v xml:space="preserve"> 620W x 2 FOR CLASS 1, DIV.2 GROUP D</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row>
        <row r="312">
          <cell r="A312">
            <v>23</v>
          </cell>
          <cell r="B312" t="str">
            <v xml:space="preserve"> OBSTRUCTION MARKER LIGHT, SINGLE FIXTURE</v>
          </cell>
          <cell r="C312">
            <v>3</v>
          </cell>
          <cell r="D312" t="str">
            <v>SET</v>
          </cell>
          <cell r="E312">
            <v>23000</v>
          </cell>
          <cell r="F312">
            <v>69000</v>
          </cell>
          <cell r="G312">
            <v>0</v>
          </cell>
          <cell r="H312">
            <v>0</v>
          </cell>
          <cell r="I312">
            <v>15</v>
          </cell>
          <cell r="J312">
            <v>45</v>
          </cell>
          <cell r="K312">
            <v>23000</v>
          </cell>
          <cell r="L312">
            <v>69000</v>
          </cell>
          <cell r="M312">
            <v>0</v>
          </cell>
          <cell r="N312">
            <v>0</v>
          </cell>
          <cell r="O312">
            <v>4200</v>
          </cell>
          <cell r="P312">
            <v>12600</v>
          </cell>
        </row>
        <row r="313">
          <cell r="B313" t="str">
            <v xml:space="preserve"> C/W INSIDE LAMP,120V 116W,FOR CLASS 1, DIV. 2 </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row>
        <row r="314">
          <cell r="B314" t="str">
            <v>GROUP D</v>
          </cell>
          <cell r="C314">
            <v>0</v>
          </cell>
          <cell r="D314">
            <v>0</v>
          </cell>
          <cell r="E314">
            <v>0</v>
          </cell>
          <cell r="F314">
            <v>0</v>
          </cell>
          <cell r="G314">
            <v>0</v>
          </cell>
          <cell r="H314">
            <v>0</v>
          </cell>
          <cell r="I314">
            <v>0.153</v>
          </cell>
          <cell r="J314">
            <v>0</v>
          </cell>
          <cell r="K314">
            <v>0</v>
          </cell>
          <cell r="L314">
            <v>0</v>
          </cell>
          <cell r="M314">
            <v>0</v>
          </cell>
          <cell r="N314">
            <v>0</v>
          </cell>
          <cell r="O314">
            <v>0</v>
          </cell>
          <cell r="P314">
            <v>0</v>
          </cell>
        </row>
        <row r="315">
          <cell r="A315">
            <v>24</v>
          </cell>
          <cell r="B315" t="str">
            <v xml:space="preserve"> FLASHER UNIT, CAST AL. HOUSING 3 CKT</v>
          </cell>
          <cell r="C315">
            <v>1</v>
          </cell>
          <cell r="D315" t="str">
            <v>SET</v>
          </cell>
          <cell r="E315">
            <v>28800</v>
          </cell>
          <cell r="F315">
            <v>28800</v>
          </cell>
          <cell r="G315">
            <v>0</v>
          </cell>
          <cell r="H315">
            <v>0</v>
          </cell>
          <cell r="I315">
            <v>4</v>
          </cell>
          <cell r="J315">
            <v>4</v>
          </cell>
          <cell r="K315">
            <v>28800</v>
          </cell>
          <cell r="L315">
            <v>28800</v>
          </cell>
          <cell r="M315">
            <v>0</v>
          </cell>
          <cell r="N315">
            <v>0</v>
          </cell>
          <cell r="O315">
            <v>1120</v>
          </cell>
          <cell r="P315">
            <v>1120</v>
          </cell>
        </row>
        <row r="316">
          <cell r="B316" t="str">
            <v xml:space="preserve"> SIMULTANEOUS FLASH, 115/240V 3 WIRE, 25A</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row>
        <row r="317">
          <cell r="B317" t="str">
            <v>FOR CLASS 1, DIV.2 GROUP D</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row>
        <row r="318">
          <cell r="A318">
            <v>25</v>
          </cell>
          <cell r="B318" t="str">
            <v xml:space="preserve"> PHOTOELECTRIC CONTROL UNIT, 120V 15A, </v>
          </cell>
          <cell r="C318">
            <v>1</v>
          </cell>
          <cell r="D318" t="str">
            <v>SET</v>
          </cell>
          <cell r="E318">
            <v>28800</v>
          </cell>
          <cell r="F318">
            <v>28800</v>
          </cell>
          <cell r="G318">
            <v>0</v>
          </cell>
          <cell r="H318">
            <v>0</v>
          </cell>
          <cell r="I318">
            <v>6</v>
          </cell>
          <cell r="J318">
            <v>6</v>
          </cell>
          <cell r="K318">
            <v>28800</v>
          </cell>
          <cell r="L318">
            <v>28800</v>
          </cell>
          <cell r="M318">
            <v>0</v>
          </cell>
          <cell r="N318">
            <v>0</v>
          </cell>
          <cell r="O318">
            <v>1680</v>
          </cell>
          <cell r="P318">
            <v>1680</v>
          </cell>
        </row>
        <row r="319">
          <cell r="B319" t="str">
            <v>FOR CLASS 1, DIV.2 GROUP D</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row>
        <row r="320">
          <cell r="A320">
            <v>26</v>
          </cell>
          <cell r="B320" t="str">
            <v xml:space="preserve"> AIRCRAFT WARNING LIGHTING POWER PANEL,</v>
          </cell>
          <cell r="C320">
            <v>1</v>
          </cell>
          <cell r="D320" t="str">
            <v>SET</v>
          </cell>
          <cell r="E320">
            <v>60000</v>
          </cell>
          <cell r="F320">
            <v>60000</v>
          </cell>
          <cell r="G320">
            <v>0</v>
          </cell>
          <cell r="H320">
            <v>0</v>
          </cell>
          <cell r="I320">
            <v>4</v>
          </cell>
          <cell r="J320">
            <v>4</v>
          </cell>
          <cell r="K320">
            <v>60000</v>
          </cell>
          <cell r="L320">
            <v>60000</v>
          </cell>
          <cell r="M320">
            <v>0</v>
          </cell>
          <cell r="N320">
            <v>0</v>
          </cell>
          <cell r="O320">
            <v>1120</v>
          </cell>
          <cell r="P320">
            <v>1120</v>
          </cell>
        </row>
        <row r="321">
          <cell r="B321" t="str">
            <v xml:space="preserve"> OUTDOOR TYPE, 400L x 200W x 200H, 1PH 3W</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row>
        <row r="322">
          <cell r="B322" t="str">
            <v xml:space="preserve"> 240V 30AT IC 10KA, STAINLESS STEEL</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row>
        <row r="323">
          <cell r="A323">
            <v>29</v>
          </cell>
          <cell r="B323" t="str">
            <v>FOR CLASS 1, DIV.2 GROUP D</v>
          </cell>
          <cell r="C323">
            <v>4440</v>
          </cell>
          <cell r="D323" t="str">
            <v>M</v>
          </cell>
          <cell r="E323">
            <v>33</v>
          </cell>
          <cell r="F323">
            <v>0</v>
          </cell>
          <cell r="G323">
            <v>0</v>
          </cell>
          <cell r="H323">
            <v>0</v>
          </cell>
          <cell r="I323">
            <v>0</v>
          </cell>
          <cell r="J323">
            <v>0</v>
          </cell>
          <cell r="K323">
            <v>0</v>
          </cell>
          <cell r="L323">
            <v>0</v>
          </cell>
          <cell r="M323">
            <v>0</v>
          </cell>
          <cell r="N323">
            <v>0</v>
          </cell>
          <cell r="O323">
            <v>0</v>
          </cell>
          <cell r="P323">
            <v>0</v>
          </cell>
        </row>
        <row r="324">
          <cell r="A324">
            <v>27</v>
          </cell>
          <cell r="B324" t="str">
            <v>RECEPTACLE, EXPLOSION-PROOF 20A-3P-2W</v>
          </cell>
          <cell r="C324">
            <v>8</v>
          </cell>
          <cell r="D324" t="str">
            <v>SET</v>
          </cell>
          <cell r="E324">
            <v>5400</v>
          </cell>
          <cell r="F324">
            <v>43200</v>
          </cell>
          <cell r="G324">
            <v>0</v>
          </cell>
          <cell r="H324">
            <v>0</v>
          </cell>
          <cell r="I324">
            <v>4</v>
          </cell>
          <cell r="J324">
            <v>32</v>
          </cell>
          <cell r="K324">
            <v>5400</v>
          </cell>
          <cell r="L324">
            <v>43200</v>
          </cell>
          <cell r="M324">
            <v>0</v>
          </cell>
          <cell r="N324">
            <v>0</v>
          </cell>
          <cell r="O324">
            <v>1120</v>
          </cell>
          <cell r="P324">
            <v>8960</v>
          </cell>
        </row>
        <row r="325">
          <cell r="B325" t="str">
            <v>240V, CLASS 1 DIV.2 GROUP D</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row>
        <row r="326">
          <cell r="A326">
            <v>28</v>
          </cell>
          <cell r="B326" t="str">
            <v>PLUG 20A-3P-2W EXPLOSION-PROOF</v>
          </cell>
          <cell r="C326">
            <v>4</v>
          </cell>
          <cell r="D326" t="str">
            <v>SET</v>
          </cell>
          <cell r="E326">
            <v>1400</v>
          </cell>
          <cell r="F326">
            <v>5600</v>
          </cell>
          <cell r="G326">
            <v>0</v>
          </cell>
          <cell r="H326">
            <v>0</v>
          </cell>
          <cell r="I326">
            <v>0</v>
          </cell>
          <cell r="J326">
            <v>0</v>
          </cell>
          <cell r="K326">
            <v>1400</v>
          </cell>
          <cell r="L326">
            <v>5600</v>
          </cell>
          <cell r="M326">
            <v>0</v>
          </cell>
          <cell r="N326">
            <v>0</v>
          </cell>
          <cell r="O326">
            <v>0</v>
          </cell>
          <cell r="P326">
            <v>0</v>
          </cell>
        </row>
        <row r="327">
          <cell r="A327">
            <v>29</v>
          </cell>
          <cell r="B327" t="str">
            <v>FIX. WIRE 1/C STRD. COPPER 600V 200 DEGREE 2.0sq.mm</v>
          </cell>
          <cell r="C327">
            <v>4440</v>
          </cell>
          <cell r="D327" t="str">
            <v>M</v>
          </cell>
          <cell r="E327">
            <v>33</v>
          </cell>
          <cell r="F327">
            <v>146520</v>
          </cell>
          <cell r="G327">
            <v>0</v>
          </cell>
          <cell r="H327">
            <v>0</v>
          </cell>
          <cell r="I327">
            <v>0.05</v>
          </cell>
          <cell r="J327">
            <v>222</v>
          </cell>
          <cell r="K327">
            <v>33</v>
          </cell>
          <cell r="L327">
            <v>146520</v>
          </cell>
          <cell r="M327">
            <v>0</v>
          </cell>
          <cell r="N327">
            <v>0</v>
          </cell>
          <cell r="O327">
            <v>14</v>
          </cell>
          <cell r="P327">
            <v>62160</v>
          </cell>
        </row>
        <row r="328">
          <cell r="A328">
            <v>30</v>
          </cell>
          <cell r="B328" t="str">
            <v>R.S.G CONDUIT W/COUPLING,  3/4"</v>
          </cell>
          <cell r="C328">
            <v>2180</v>
          </cell>
          <cell r="D328" t="str">
            <v>M</v>
          </cell>
          <cell r="E328">
            <v>32</v>
          </cell>
          <cell r="F328">
            <v>69760</v>
          </cell>
          <cell r="G328">
            <v>0</v>
          </cell>
          <cell r="H328">
            <v>0</v>
          </cell>
          <cell r="I328">
            <v>0.47</v>
          </cell>
          <cell r="J328">
            <v>1025</v>
          </cell>
          <cell r="K328">
            <v>32</v>
          </cell>
          <cell r="L328">
            <v>69760</v>
          </cell>
          <cell r="M328">
            <v>0</v>
          </cell>
          <cell r="N328">
            <v>0</v>
          </cell>
          <cell r="O328">
            <v>132</v>
          </cell>
          <cell r="P328">
            <v>287760</v>
          </cell>
        </row>
        <row r="329">
          <cell r="A329">
            <v>31</v>
          </cell>
          <cell r="B329" t="str">
            <v>R.S.G CONDUIT W/COUPLING 1"</v>
          </cell>
          <cell r="C329">
            <v>100</v>
          </cell>
          <cell r="D329" t="str">
            <v>M</v>
          </cell>
          <cell r="E329">
            <v>49</v>
          </cell>
          <cell r="F329">
            <v>4900</v>
          </cell>
          <cell r="G329">
            <v>0</v>
          </cell>
          <cell r="H329">
            <v>0</v>
          </cell>
          <cell r="I329">
            <v>0.54</v>
          </cell>
          <cell r="J329">
            <v>54</v>
          </cell>
          <cell r="K329">
            <v>49</v>
          </cell>
          <cell r="L329">
            <v>4900</v>
          </cell>
          <cell r="M329">
            <v>0</v>
          </cell>
          <cell r="N329">
            <v>0</v>
          </cell>
          <cell r="O329">
            <v>151</v>
          </cell>
          <cell r="P329">
            <v>15100</v>
          </cell>
        </row>
        <row r="330">
          <cell r="A330">
            <v>32</v>
          </cell>
          <cell r="B330" t="str">
            <v>R.S.G CONDUIT W/COUPLING 1-1/2"</v>
          </cell>
          <cell r="C330">
            <v>600</v>
          </cell>
          <cell r="D330" t="str">
            <v>M</v>
          </cell>
          <cell r="E330">
            <v>78</v>
          </cell>
          <cell r="F330">
            <v>46800</v>
          </cell>
          <cell r="G330">
            <v>0</v>
          </cell>
          <cell r="H330">
            <v>0</v>
          </cell>
          <cell r="I330">
            <v>0.76</v>
          </cell>
          <cell r="J330">
            <v>456</v>
          </cell>
          <cell r="K330">
            <v>78</v>
          </cell>
          <cell r="L330">
            <v>46800</v>
          </cell>
          <cell r="M330">
            <v>0</v>
          </cell>
          <cell r="N330">
            <v>0</v>
          </cell>
          <cell r="O330">
            <v>213</v>
          </cell>
          <cell r="P330">
            <v>127800</v>
          </cell>
        </row>
        <row r="331">
          <cell r="A331">
            <v>33</v>
          </cell>
          <cell r="B331" t="str">
            <v>PVC CONDUIT 1-1/2"</v>
          </cell>
          <cell r="C331">
            <v>350</v>
          </cell>
          <cell r="D331" t="str">
            <v>M</v>
          </cell>
          <cell r="E331">
            <v>26</v>
          </cell>
          <cell r="F331">
            <v>9100</v>
          </cell>
          <cell r="G331">
            <v>0</v>
          </cell>
          <cell r="H331">
            <v>0</v>
          </cell>
          <cell r="I331">
            <v>0.26</v>
          </cell>
          <cell r="J331">
            <v>91</v>
          </cell>
          <cell r="K331">
            <v>26</v>
          </cell>
          <cell r="L331">
            <v>9100</v>
          </cell>
          <cell r="M331">
            <v>0</v>
          </cell>
          <cell r="N331">
            <v>0</v>
          </cell>
          <cell r="O331">
            <v>73</v>
          </cell>
          <cell r="P331">
            <v>25550</v>
          </cell>
        </row>
        <row r="332">
          <cell r="A332">
            <v>34</v>
          </cell>
          <cell r="B332" t="str">
            <v>PVC CONDUIT ,  2"</v>
          </cell>
          <cell r="C332">
            <v>10615</v>
          </cell>
          <cell r="D332" t="str">
            <v>M</v>
          </cell>
          <cell r="E332">
            <v>38</v>
          </cell>
          <cell r="F332">
            <v>403370</v>
          </cell>
          <cell r="G332">
            <v>0</v>
          </cell>
          <cell r="H332">
            <v>0</v>
          </cell>
          <cell r="I332">
            <v>0.3</v>
          </cell>
          <cell r="J332">
            <v>3185</v>
          </cell>
          <cell r="K332">
            <v>38</v>
          </cell>
          <cell r="L332">
            <v>403370</v>
          </cell>
          <cell r="M332">
            <v>0</v>
          </cell>
          <cell r="N332">
            <v>0</v>
          </cell>
          <cell r="O332">
            <v>84</v>
          </cell>
          <cell r="P332">
            <v>891660</v>
          </cell>
        </row>
        <row r="333">
          <cell r="A333">
            <v>35</v>
          </cell>
          <cell r="B333" t="str">
            <v>CONDUIT FITTINGS &amp; ACCESSORIES</v>
          </cell>
          <cell r="C333">
            <v>1</v>
          </cell>
          <cell r="D333" t="str">
            <v>LOT</v>
          </cell>
          <cell r="E333">
            <v>242920</v>
          </cell>
          <cell r="F333">
            <v>242920</v>
          </cell>
          <cell r="G333">
            <v>0</v>
          </cell>
          <cell r="H333">
            <v>0</v>
          </cell>
          <cell r="I333">
            <v>460.5</v>
          </cell>
          <cell r="J333">
            <v>461</v>
          </cell>
          <cell r="K333">
            <v>242920</v>
          </cell>
          <cell r="L333">
            <v>242920</v>
          </cell>
          <cell r="M333">
            <v>0</v>
          </cell>
          <cell r="N333">
            <v>0</v>
          </cell>
          <cell r="O333">
            <v>128940</v>
          </cell>
          <cell r="P333">
            <v>128940</v>
          </cell>
        </row>
        <row r="334">
          <cell r="A334">
            <v>36</v>
          </cell>
          <cell r="B334" t="str">
            <v>600V PVC WIRE 3.5 sq.mm</v>
          </cell>
          <cell r="C334">
            <v>3500</v>
          </cell>
          <cell r="D334" t="str">
            <v>M</v>
          </cell>
          <cell r="E334">
            <v>3</v>
          </cell>
          <cell r="F334">
            <v>10500</v>
          </cell>
          <cell r="G334">
            <v>0</v>
          </cell>
          <cell r="H334">
            <v>0</v>
          </cell>
          <cell r="I334">
            <v>4.1000000000000002E-2</v>
          </cell>
          <cell r="J334">
            <v>144</v>
          </cell>
          <cell r="K334">
            <v>3</v>
          </cell>
          <cell r="L334">
            <v>10500</v>
          </cell>
          <cell r="M334">
            <v>0</v>
          </cell>
          <cell r="N334">
            <v>0</v>
          </cell>
          <cell r="O334">
            <v>11</v>
          </cell>
          <cell r="P334">
            <v>38500</v>
          </cell>
        </row>
        <row r="335">
          <cell r="A335">
            <v>37</v>
          </cell>
          <cell r="B335" t="str">
            <v>600V PVC WIRE 5.5sq.mm</v>
          </cell>
          <cell r="C335">
            <v>3240</v>
          </cell>
          <cell r="D335" t="str">
            <v>M</v>
          </cell>
          <cell r="E335">
            <v>4</v>
          </cell>
          <cell r="F335">
            <v>12960</v>
          </cell>
          <cell r="G335">
            <v>0</v>
          </cell>
          <cell r="H335">
            <v>0</v>
          </cell>
          <cell r="I335">
            <v>5.1999999999999998E-2</v>
          </cell>
          <cell r="J335">
            <v>168</v>
          </cell>
          <cell r="K335">
            <v>4</v>
          </cell>
          <cell r="L335">
            <v>12960</v>
          </cell>
          <cell r="M335">
            <v>0</v>
          </cell>
          <cell r="N335">
            <v>0</v>
          </cell>
          <cell r="O335">
            <v>15</v>
          </cell>
          <cell r="P335">
            <v>48600</v>
          </cell>
        </row>
        <row r="336">
          <cell r="A336">
            <v>38</v>
          </cell>
          <cell r="B336" t="str">
            <v>600V XLPE 5/C-38sq.mm</v>
          </cell>
          <cell r="C336">
            <v>10615</v>
          </cell>
          <cell r="D336" t="str">
            <v>M</v>
          </cell>
          <cell r="E336">
            <v>200</v>
          </cell>
          <cell r="F336">
            <v>2123000</v>
          </cell>
          <cell r="G336">
            <v>0</v>
          </cell>
          <cell r="H336">
            <v>0</v>
          </cell>
          <cell r="I336">
            <v>0.31</v>
          </cell>
          <cell r="J336">
            <v>3291</v>
          </cell>
          <cell r="K336">
            <v>200</v>
          </cell>
          <cell r="L336">
            <v>2123000</v>
          </cell>
          <cell r="M336">
            <v>0</v>
          </cell>
          <cell r="N336">
            <v>0</v>
          </cell>
          <cell r="O336">
            <v>87</v>
          </cell>
          <cell r="P336">
            <v>923505</v>
          </cell>
        </row>
        <row r="337">
          <cell r="A337">
            <v>39</v>
          </cell>
          <cell r="B337" t="str">
            <v>600V XLPE 4/C 14 sq.mm</v>
          </cell>
          <cell r="C337">
            <v>500</v>
          </cell>
          <cell r="D337" t="str">
            <v>M</v>
          </cell>
          <cell r="E337">
            <v>61</v>
          </cell>
          <cell r="F337">
            <v>30500</v>
          </cell>
          <cell r="G337">
            <v>0</v>
          </cell>
          <cell r="H337">
            <v>0</v>
          </cell>
          <cell r="I337">
            <v>0.17799999999999999</v>
          </cell>
          <cell r="J337">
            <v>89</v>
          </cell>
          <cell r="K337">
            <v>61</v>
          </cell>
          <cell r="L337">
            <v>30500</v>
          </cell>
          <cell r="M337">
            <v>0</v>
          </cell>
          <cell r="N337">
            <v>0</v>
          </cell>
          <cell r="O337">
            <v>50</v>
          </cell>
          <cell r="P337">
            <v>25000</v>
          </cell>
        </row>
        <row r="338">
          <cell r="A338">
            <v>40</v>
          </cell>
          <cell r="B338" t="str">
            <v>HOT DIPPED GALVALNIZED STEEL U-CHANNEL 41x41x2.0t</v>
          </cell>
          <cell r="C338">
            <v>350</v>
          </cell>
          <cell r="D338" t="str">
            <v>M</v>
          </cell>
          <cell r="E338">
            <v>82</v>
          </cell>
          <cell r="F338">
            <v>28700</v>
          </cell>
          <cell r="G338">
            <v>0</v>
          </cell>
          <cell r="H338">
            <v>0</v>
          </cell>
          <cell r="I338">
            <v>0.40699999999999997</v>
          </cell>
          <cell r="J338">
            <v>142</v>
          </cell>
          <cell r="K338">
            <v>82</v>
          </cell>
          <cell r="L338">
            <v>28700</v>
          </cell>
          <cell r="M338">
            <v>0</v>
          </cell>
          <cell r="N338">
            <v>0</v>
          </cell>
          <cell r="O338">
            <v>114</v>
          </cell>
          <cell r="P338">
            <v>39900</v>
          </cell>
        </row>
        <row r="339">
          <cell r="A339">
            <v>41</v>
          </cell>
          <cell r="B339" t="str">
            <v>EXCAVATION</v>
          </cell>
          <cell r="C339">
            <v>1910</v>
          </cell>
          <cell r="D339" t="str">
            <v>M3</v>
          </cell>
          <cell r="E339" t="str">
            <v>M+L</v>
          </cell>
          <cell r="F339" t="str">
            <v>M+L</v>
          </cell>
          <cell r="G339">
            <v>0</v>
          </cell>
          <cell r="H339">
            <v>0</v>
          </cell>
          <cell r="I339">
            <v>0.2</v>
          </cell>
          <cell r="J339">
            <v>0</v>
          </cell>
          <cell r="K339" t="str">
            <v>M+L</v>
          </cell>
          <cell r="L339" t="str">
            <v>M+L</v>
          </cell>
          <cell r="M339">
            <v>0</v>
          </cell>
          <cell r="N339">
            <v>0</v>
          </cell>
          <cell r="O339">
            <v>60</v>
          </cell>
          <cell r="P339">
            <v>114600</v>
          </cell>
        </row>
        <row r="340">
          <cell r="A340">
            <v>42</v>
          </cell>
          <cell r="B340" t="str">
            <v>BACKFILL</v>
          </cell>
          <cell r="C340">
            <v>1910</v>
          </cell>
          <cell r="D340" t="str">
            <v>M3</v>
          </cell>
          <cell r="E340" t="str">
            <v>M+L</v>
          </cell>
          <cell r="F340" t="str">
            <v>M+L</v>
          </cell>
          <cell r="G340">
            <v>0</v>
          </cell>
          <cell r="H340">
            <v>0</v>
          </cell>
          <cell r="I340">
            <v>0.2</v>
          </cell>
          <cell r="J340">
            <v>0</v>
          </cell>
          <cell r="K340" t="str">
            <v>M+L</v>
          </cell>
          <cell r="L340" t="str">
            <v>M+L</v>
          </cell>
          <cell r="M340">
            <v>0</v>
          </cell>
          <cell r="N340">
            <v>0</v>
          </cell>
          <cell r="O340">
            <v>100</v>
          </cell>
          <cell r="P340">
            <v>191000</v>
          </cell>
        </row>
        <row r="341">
          <cell r="A341">
            <v>43</v>
          </cell>
          <cell r="B341" t="str">
            <v>MISCELLANEOUS MATERIALS</v>
          </cell>
          <cell r="C341">
            <v>1</v>
          </cell>
          <cell r="D341" t="str">
            <v>LOT</v>
          </cell>
          <cell r="E341">
            <v>456514</v>
          </cell>
          <cell r="F341">
            <v>456514</v>
          </cell>
          <cell r="G341">
            <v>0</v>
          </cell>
          <cell r="H341">
            <v>0</v>
          </cell>
          <cell r="I341">
            <v>679.40000000000009</v>
          </cell>
          <cell r="J341">
            <v>679</v>
          </cell>
          <cell r="K341">
            <v>456514</v>
          </cell>
          <cell r="L341">
            <v>456514</v>
          </cell>
          <cell r="M341">
            <v>0</v>
          </cell>
          <cell r="N341">
            <v>0</v>
          </cell>
          <cell r="O341">
            <v>190232</v>
          </cell>
          <cell r="P341">
            <v>190232</v>
          </cell>
        </row>
        <row r="342">
          <cell r="B342" t="str">
            <v>SUB-TOTAL : (C)</v>
          </cell>
          <cell r="C342">
            <v>3</v>
          </cell>
          <cell r="D342">
            <v>11.13</v>
          </cell>
          <cell r="E342">
            <v>1.25</v>
          </cell>
          <cell r="F342">
            <v>9586794</v>
          </cell>
          <cell r="G342">
            <v>0</v>
          </cell>
          <cell r="H342">
            <v>0</v>
          </cell>
          <cell r="I342">
            <v>0.3</v>
          </cell>
          <cell r="J342">
            <v>14267</v>
          </cell>
          <cell r="K342">
            <v>0</v>
          </cell>
          <cell r="L342">
            <v>9586794</v>
          </cell>
          <cell r="M342">
            <v>0</v>
          </cell>
          <cell r="N342">
            <v>0</v>
          </cell>
          <cell r="O342">
            <v>0</v>
          </cell>
          <cell r="P342">
            <v>4303107</v>
          </cell>
        </row>
        <row r="343">
          <cell r="B343">
            <v>160</v>
          </cell>
          <cell r="C343">
            <v>4</v>
          </cell>
          <cell r="D343">
            <v>13.49</v>
          </cell>
          <cell r="E343">
            <v>1.25</v>
          </cell>
          <cell r="H343">
            <v>0</v>
          </cell>
          <cell r="I343">
            <v>0.41</v>
          </cell>
          <cell r="J343">
            <v>0</v>
          </cell>
          <cell r="K343">
            <v>0</v>
          </cell>
          <cell r="L343">
            <v>0</v>
          </cell>
          <cell r="M343">
            <v>0</v>
          </cell>
          <cell r="N343">
            <v>0</v>
          </cell>
          <cell r="O343">
            <v>0</v>
          </cell>
          <cell r="P343">
            <v>4</v>
          </cell>
        </row>
        <row r="344">
          <cell r="B344">
            <v>160</v>
          </cell>
          <cell r="C344">
            <v>5</v>
          </cell>
          <cell r="D344">
            <v>15.88</v>
          </cell>
          <cell r="E344">
            <v>1.5</v>
          </cell>
          <cell r="F344">
            <v>0</v>
          </cell>
          <cell r="G344">
            <v>0</v>
          </cell>
          <cell r="H344">
            <v>0</v>
          </cell>
          <cell r="I344">
            <v>0.51</v>
          </cell>
          <cell r="J344">
            <v>0</v>
          </cell>
          <cell r="K344">
            <v>0</v>
          </cell>
          <cell r="L344">
            <v>0</v>
          </cell>
          <cell r="M344">
            <v>0</v>
          </cell>
          <cell r="N344">
            <v>0</v>
          </cell>
          <cell r="O344">
            <v>0</v>
          </cell>
          <cell r="P344">
            <v>0</v>
          </cell>
        </row>
        <row r="345">
          <cell r="A345" t="str">
            <v xml:space="preserve">  D.</v>
          </cell>
          <cell r="B345" t="str">
            <v>GROUNDING  SYSTEM</v>
          </cell>
          <cell r="C345">
            <v>6</v>
          </cell>
          <cell r="D345">
            <v>18.260000000000002</v>
          </cell>
          <cell r="E345">
            <v>1.5</v>
          </cell>
          <cell r="F345">
            <v>0</v>
          </cell>
          <cell r="G345">
            <v>0</v>
          </cell>
          <cell r="H345">
            <v>0</v>
          </cell>
          <cell r="I345">
            <v>0.61</v>
          </cell>
          <cell r="J345">
            <v>0</v>
          </cell>
          <cell r="K345">
            <v>0</v>
          </cell>
          <cell r="L345">
            <v>0</v>
          </cell>
          <cell r="M345">
            <v>0</v>
          </cell>
          <cell r="N345">
            <v>0</v>
          </cell>
          <cell r="O345">
            <v>0</v>
          </cell>
          <cell r="P345">
            <v>0</v>
          </cell>
        </row>
        <row r="346">
          <cell r="A346">
            <v>1</v>
          </cell>
          <cell r="B346" t="str">
            <v xml:space="preserve"> GROUND WIRE, BARE CONDUCTOR 60 sq.mm</v>
          </cell>
          <cell r="C346">
            <v>8000</v>
          </cell>
          <cell r="D346" t="str">
            <v>M</v>
          </cell>
          <cell r="E346">
            <v>47</v>
          </cell>
          <cell r="F346">
            <v>376000</v>
          </cell>
          <cell r="G346">
            <v>0</v>
          </cell>
          <cell r="H346">
            <v>0</v>
          </cell>
          <cell r="I346">
            <v>0.14099999999999999</v>
          </cell>
          <cell r="J346">
            <v>1128</v>
          </cell>
          <cell r="K346">
            <v>47</v>
          </cell>
          <cell r="L346">
            <v>376000</v>
          </cell>
          <cell r="M346">
            <v>0</v>
          </cell>
          <cell r="N346">
            <v>0</v>
          </cell>
          <cell r="O346">
            <v>39</v>
          </cell>
          <cell r="P346">
            <v>312000</v>
          </cell>
        </row>
        <row r="347">
          <cell r="A347">
            <v>2</v>
          </cell>
          <cell r="B347" t="str">
            <v xml:space="preserve"> DITTO, BUT38 sq.mm</v>
          </cell>
          <cell r="C347">
            <v>620</v>
          </cell>
          <cell r="D347" t="str">
            <v>M</v>
          </cell>
          <cell r="E347">
            <v>32</v>
          </cell>
          <cell r="F347">
            <v>19840</v>
          </cell>
          <cell r="G347">
            <v>0</v>
          </cell>
          <cell r="H347">
            <v>0</v>
          </cell>
          <cell r="I347">
            <v>0.11700000000000001</v>
          </cell>
          <cell r="J347">
            <v>73</v>
          </cell>
          <cell r="K347">
            <v>32</v>
          </cell>
          <cell r="L347">
            <v>19840</v>
          </cell>
          <cell r="M347">
            <v>0</v>
          </cell>
          <cell r="N347">
            <v>0</v>
          </cell>
          <cell r="O347">
            <v>33</v>
          </cell>
          <cell r="P347">
            <v>20460</v>
          </cell>
        </row>
        <row r="348">
          <cell r="A348">
            <v>3</v>
          </cell>
          <cell r="B348" t="str">
            <v xml:space="preserve"> GROUND ROD, 3/4" x 10 FT</v>
          </cell>
          <cell r="C348">
            <v>208</v>
          </cell>
          <cell r="D348" t="str">
            <v>PCS</v>
          </cell>
          <cell r="E348">
            <v>350</v>
          </cell>
          <cell r="F348">
            <v>72800</v>
          </cell>
          <cell r="G348">
            <v>0</v>
          </cell>
          <cell r="H348">
            <v>0</v>
          </cell>
          <cell r="I348">
            <v>5</v>
          </cell>
          <cell r="J348">
            <v>1040</v>
          </cell>
          <cell r="K348">
            <v>350</v>
          </cell>
          <cell r="L348">
            <v>72800</v>
          </cell>
          <cell r="M348">
            <v>0</v>
          </cell>
          <cell r="N348">
            <v>0</v>
          </cell>
          <cell r="O348">
            <v>1400</v>
          </cell>
          <cell r="P348">
            <v>291200</v>
          </cell>
        </row>
        <row r="349">
          <cell r="A349">
            <v>4</v>
          </cell>
          <cell r="B349" t="str">
            <v xml:space="preserve"> CADWELD GROUND POWDER CARTRIDGE SIZE 45</v>
          </cell>
          <cell r="C349">
            <v>170</v>
          </cell>
          <cell r="D349" t="str">
            <v>PCS</v>
          </cell>
          <cell r="E349">
            <v>45</v>
          </cell>
          <cell r="F349">
            <v>7650</v>
          </cell>
          <cell r="G349">
            <v>0</v>
          </cell>
          <cell r="H349">
            <v>0</v>
          </cell>
          <cell r="I349">
            <v>0.5</v>
          </cell>
          <cell r="J349">
            <v>85</v>
          </cell>
          <cell r="K349">
            <v>45</v>
          </cell>
          <cell r="L349">
            <v>7650</v>
          </cell>
          <cell r="M349">
            <v>0</v>
          </cell>
          <cell r="N349">
            <v>0</v>
          </cell>
          <cell r="O349">
            <v>140</v>
          </cell>
          <cell r="P349">
            <v>23800</v>
          </cell>
        </row>
        <row r="350">
          <cell r="A350">
            <v>5</v>
          </cell>
          <cell r="B350" t="str">
            <v xml:space="preserve"> CADWELD GROUND POWDER CARTRIDGE SIZE 90</v>
          </cell>
          <cell r="C350">
            <v>93</v>
          </cell>
          <cell r="D350" t="str">
            <v>PCS</v>
          </cell>
          <cell r="E350">
            <v>90</v>
          </cell>
          <cell r="F350">
            <v>8370</v>
          </cell>
          <cell r="G350">
            <v>0</v>
          </cell>
          <cell r="H350">
            <v>0</v>
          </cell>
          <cell r="I350">
            <v>0.5</v>
          </cell>
          <cell r="J350">
            <v>47</v>
          </cell>
          <cell r="K350">
            <v>90</v>
          </cell>
          <cell r="L350">
            <v>8370</v>
          </cell>
          <cell r="M350">
            <v>0</v>
          </cell>
          <cell r="N350">
            <v>0</v>
          </cell>
          <cell r="O350">
            <v>140</v>
          </cell>
          <cell r="P350">
            <v>13020</v>
          </cell>
        </row>
        <row r="351">
          <cell r="A351">
            <v>6</v>
          </cell>
          <cell r="B351" t="str">
            <v xml:space="preserve"> CADWELD GROUND POWDER CARTRIDGE SIZE 115</v>
          </cell>
          <cell r="C351">
            <v>159</v>
          </cell>
          <cell r="D351" t="str">
            <v>PCS</v>
          </cell>
          <cell r="E351">
            <v>115</v>
          </cell>
          <cell r="F351">
            <v>18285</v>
          </cell>
          <cell r="G351">
            <v>0</v>
          </cell>
          <cell r="H351">
            <v>0</v>
          </cell>
          <cell r="I351">
            <v>0.5</v>
          </cell>
          <cell r="J351">
            <v>80</v>
          </cell>
          <cell r="K351">
            <v>115</v>
          </cell>
          <cell r="L351">
            <v>18285</v>
          </cell>
          <cell r="M351">
            <v>0</v>
          </cell>
          <cell r="N351">
            <v>0</v>
          </cell>
          <cell r="O351">
            <v>140</v>
          </cell>
          <cell r="P351">
            <v>22260</v>
          </cell>
        </row>
        <row r="352">
          <cell r="A352">
            <v>7</v>
          </cell>
          <cell r="B352" t="str">
            <v xml:space="preserve"> CADWELD MOLD, FOR CABLE TO GROUND ROD</v>
          </cell>
          <cell r="C352">
            <v>10</v>
          </cell>
          <cell r="D352" t="str">
            <v>PCS</v>
          </cell>
          <cell r="E352">
            <v>1250</v>
          </cell>
          <cell r="F352">
            <v>12500</v>
          </cell>
          <cell r="G352">
            <v>0</v>
          </cell>
          <cell r="H352">
            <v>0</v>
          </cell>
          <cell r="I352">
            <v>2.0299999999999998</v>
          </cell>
          <cell r="J352">
            <v>0</v>
          </cell>
          <cell r="K352">
            <v>1250</v>
          </cell>
          <cell r="L352">
            <v>12500</v>
          </cell>
          <cell r="M352">
            <v>0</v>
          </cell>
          <cell r="N352">
            <v>0</v>
          </cell>
          <cell r="O352">
            <v>0</v>
          </cell>
          <cell r="P352">
            <v>0</v>
          </cell>
        </row>
        <row r="353">
          <cell r="B353" t="str">
            <v xml:space="preserve"> CADWELD GTC-182G</v>
          </cell>
          <cell r="C353">
            <v>22</v>
          </cell>
          <cell r="D353">
            <v>53.98</v>
          </cell>
          <cell r="E353" t="str">
            <v>N</v>
          </cell>
          <cell r="F353">
            <v>0</v>
          </cell>
          <cell r="G353">
            <v>0</v>
          </cell>
          <cell r="H353">
            <v>0</v>
          </cell>
          <cell r="I353">
            <v>2.23</v>
          </cell>
          <cell r="J353">
            <v>0</v>
          </cell>
          <cell r="K353">
            <v>0</v>
          </cell>
          <cell r="L353">
            <v>0</v>
          </cell>
          <cell r="M353">
            <v>0</v>
          </cell>
          <cell r="N353">
            <v>0</v>
          </cell>
          <cell r="O353">
            <v>0</v>
          </cell>
          <cell r="P353">
            <v>0</v>
          </cell>
        </row>
        <row r="354">
          <cell r="A354">
            <v>8</v>
          </cell>
          <cell r="B354" t="str">
            <v xml:space="preserve"> CADWELD MOLD, FOR CABLE TO CABLE</v>
          </cell>
          <cell r="C354">
            <v>5</v>
          </cell>
          <cell r="D354" t="str">
            <v>PCS</v>
          </cell>
          <cell r="E354">
            <v>1250</v>
          </cell>
          <cell r="F354">
            <v>6250</v>
          </cell>
          <cell r="G354">
            <v>0</v>
          </cell>
          <cell r="H354">
            <v>0</v>
          </cell>
          <cell r="I354">
            <v>2.4300000000000002</v>
          </cell>
          <cell r="J354">
            <v>0</v>
          </cell>
          <cell r="K354">
            <v>1250</v>
          </cell>
          <cell r="L354">
            <v>6250</v>
          </cell>
          <cell r="M354">
            <v>0</v>
          </cell>
          <cell r="N354">
            <v>0</v>
          </cell>
          <cell r="O354">
            <v>0</v>
          </cell>
          <cell r="P354">
            <v>0</v>
          </cell>
        </row>
        <row r="355">
          <cell r="A355">
            <v>11</v>
          </cell>
          <cell r="B355" t="str">
            <v xml:space="preserve"> CADWELD TAC-2G2G</v>
          </cell>
          <cell r="C355">
            <v>25</v>
          </cell>
          <cell r="D355" t="str">
            <v>SET</v>
          </cell>
          <cell r="E355">
            <v>3500</v>
          </cell>
          <cell r="F355">
            <v>0</v>
          </cell>
          <cell r="G355">
            <v>0</v>
          </cell>
          <cell r="H355">
            <v>0</v>
          </cell>
          <cell r="I355">
            <v>7.0000000000000007E-2</v>
          </cell>
          <cell r="J355">
            <v>0</v>
          </cell>
          <cell r="K355">
            <v>0</v>
          </cell>
          <cell r="L355">
            <v>0</v>
          </cell>
          <cell r="M355">
            <v>0</v>
          </cell>
          <cell r="N355">
            <v>0</v>
          </cell>
          <cell r="O355">
            <v>0</v>
          </cell>
          <cell r="P355">
            <v>0</v>
          </cell>
        </row>
        <row r="356">
          <cell r="A356">
            <v>9</v>
          </cell>
          <cell r="B356" t="str">
            <v xml:space="preserve"> DITTO, BUT CADWELD TAC-2G1V</v>
          </cell>
          <cell r="C356">
            <v>10</v>
          </cell>
          <cell r="D356" t="str">
            <v>PCS</v>
          </cell>
          <cell r="E356">
            <v>1250</v>
          </cell>
          <cell r="F356">
            <v>12500</v>
          </cell>
          <cell r="G356">
            <v>0</v>
          </cell>
          <cell r="H356">
            <v>0</v>
          </cell>
          <cell r="I356">
            <v>7.0000000000000007E-2</v>
          </cell>
          <cell r="J356">
            <v>0</v>
          </cell>
          <cell r="K356">
            <v>1250</v>
          </cell>
          <cell r="L356">
            <v>12500</v>
          </cell>
          <cell r="M356">
            <v>0</v>
          </cell>
          <cell r="N356">
            <v>0</v>
          </cell>
          <cell r="O356">
            <v>0</v>
          </cell>
          <cell r="P356">
            <v>0</v>
          </cell>
        </row>
        <row r="357">
          <cell r="A357">
            <v>10</v>
          </cell>
          <cell r="B357" t="str">
            <v xml:space="preserve"> GROUND CONNECTOR FOR CABLE TO ROD OR PIPE</v>
          </cell>
          <cell r="C357">
            <v>50</v>
          </cell>
          <cell r="D357" t="str">
            <v>PCS</v>
          </cell>
          <cell r="E357">
            <v>650</v>
          </cell>
          <cell r="F357">
            <v>32500</v>
          </cell>
          <cell r="G357">
            <v>0</v>
          </cell>
          <cell r="H357">
            <v>0</v>
          </cell>
          <cell r="I357">
            <v>1</v>
          </cell>
          <cell r="J357">
            <v>50</v>
          </cell>
          <cell r="K357">
            <v>650</v>
          </cell>
          <cell r="L357">
            <v>32500</v>
          </cell>
          <cell r="M357">
            <v>0</v>
          </cell>
          <cell r="N357">
            <v>0</v>
          </cell>
          <cell r="O357">
            <v>280</v>
          </cell>
          <cell r="P357">
            <v>14000</v>
          </cell>
        </row>
        <row r="358">
          <cell r="B358" t="str">
            <v xml:space="preserve"> BURNDY GK-6429</v>
          </cell>
          <cell r="C358">
            <v>0.25</v>
          </cell>
          <cell r="D358">
            <v>2.2400000000000002</v>
          </cell>
          <cell r="E358">
            <v>1</v>
          </cell>
          <cell r="F358">
            <v>0</v>
          </cell>
          <cell r="G358">
            <v>0</v>
          </cell>
          <cell r="H358">
            <v>0</v>
          </cell>
          <cell r="I358">
            <v>7.0000000000000007E-2</v>
          </cell>
          <cell r="J358">
            <v>0</v>
          </cell>
          <cell r="K358">
            <v>0</v>
          </cell>
          <cell r="L358">
            <v>0</v>
          </cell>
          <cell r="M358">
            <v>0</v>
          </cell>
          <cell r="N358">
            <v>0</v>
          </cell>
          <cell r="O358">
            <v>0</v>
          </cell>
          <cell r="P358">
            <v>0</v>
          </cell>
        </row>
        <row r="359">
          <cell r="A359">
            <v>11</v>
          </cell>
          <cell r="B359" t="str">
            <v xml:space="preserve"> GROUND TERMINAL BOX, 450MMx300MMx150MMx1.6t WITH</v>
          </cell>
          <cell r="C359">
            <v>25</v>
          </cell>
          <cell r="D359" t="str">
            <v>SET</v>
          </cell>
          <cell r="E359">
            <v>3500</v>
          </cell>
          <cell r="F359">
            <v>87500</v>
          </cell>
          <cell r="G359">
            <v>0</v>
          </cell>
          <cell r="H359">
            <v>0</v>
          </cell>
          <cell r="I359">
            <v>6</v>
          </cell>
          <cell r="J359">
            <v>150</v>
          </cell>
          <cell r="K359">
            <v>3500</v>
          </cell>
          <cell r="L359">
            <v>87500</v>
          </cell>
          <cell r="M359">
            <v>0</v>
          </cell>
          <cell r="N359">
            <v>0</v>
          </cell>
          <cell r="O359">
            <v>1680</v>
          </cell>
          <cell r="P359">
            <v>42000</v>
          </cell>
        </row>
        <row r="360">
          <cell r="B360" t="str">
            <v>GROUNDING BUS 300Mx50MMx6t</v>
          </cell>
          <cell r="C360">
            <v>0.25</v>
          </cell>
          <cell r="D360">
            <v>2.2400000000000002</v>
          </cell>
          <cell r="E360">
            <v>1</v>
          </cell>
          <cell r="F360">
            <v>0</v>
          </cell>
          <cell r="G360">
            <v>0</v>
          </cell>
          <cell r="H360">
            <v>0</v>
          </cell>
          <cell r="I360">
            <v>7.0000000000000007E-2</v>
          </cell>
          <cell r="J360">
            <v>0</v>
          </cell>
          <cell r="K360">
            <v>0</v>
          </cell>
          <cell r="L360">
            <v>0</v>
          </cell>
          <cell r="M360">
            <v>0</v>
          </cell>
          <cell r="N360">
            <v>0</v>
          </cell>
          <cell r="O360">
            <v>0</v>
          </cell>
          <cell r="P360">
            <v>0</v>
          </cell>
        </row>
        <row r="361">
          <cell r="A361">
            <v>12</v>
          </cell>
          <cell r="B361" t="str">
            <v xml:space="preserve"> CABLE LUG, COPPER FOR 60 sq.mm</v>
          </cell>
          <cell r="C361">
            <v>92</v>
          </cell>
          <cell r="D361" t="str">
            <v>PCS</v>
          </cell>
          <cell r="E361">
            <v>60</v>
          </cell>
          <cell r="F361">
            <v>5520</v>
          </cell>
          <cell r="G361">
            <v>0</v>
          </cell>
          <cell r="H361">
            <v>0</v>
          </cell>
          <cell r="I361">
            <v>0.5</v>
          </cell>
          <cell r="J361">
            <v>46</v>
          </cell>
          <cell r="K361">
            <v>60</v>
          </cell>
          <cell r="L361">
            <v>5520</v>
          </cell>
          <cell r="M361">
            <v>0</v>
          </cell>
          <cell r="N361">
            <v>0</v>
          </cell>
          <cell r="O361">
            <v>140</v>
          </cell>
          <cell r="P361">
            <v>12880</v>
          </cell>
        </row>
        <row r="362">
          <cell r="A362">
            <v>13</v>
          </cell>
          <cell r="B362" t="str">
            <v xml:space="preserve"> DITTO, BUT FOR 38 sq.mm</v>
          </cell>
          <cell r="C362">
            <v>169</v>
          </cell>
          <cell r="D362" t="str">
            <v>PCS</v>
          </cell>
          <cell r="E362">
            <v>38</v>
          </cell>
          <cell r="F362">
            <v>6422</v>
          </cell>
          <cell r="G362">
            <v>0</v>
          </cell>
          <cell r="H362">
            <v>0</v>
          </cell>
          <cell r="I362">
            <v>0.5</v>
          </cell>
          <cell r="J362">
            <v>85</v>
          </cell>
          <cell r="K362">
            <v>38</v>
          </cell>
          <cell r="L362">
            <v>6422</v>
          </cell>
          <cell r="M362">
            <v>0</v>
          </cell>
          <cell r="N362">
            <v>0</v>
          </cell>
          <cell r="O362">
            <v>140</v>
          </cell>
          <cell r="P362">
            <v>23660</v>
          </cell>
        </row>
        <row r="363">
          <cell r="A363">
            <v>14</v>
          </cell>
          <cell r="B363" t="str">
            <v xml:space="preserve"> CONCRETE PIPE WITH COVER 12" DIA. 2 FT LG</v>
          </cell>
          <cell r="C363">
            <v>50</v>
          </cell>
          <cell r="D363" t="str">
            <v>PCS</v>
          </cell>
          <cell r="E363">
            <v>2800</v>
          </cell>
          <cell r="F363">
            <v>140000</v>
          </cell>
          <cell r="G363">
            <v>0</v>
          </cell>
          <cell r="H363">
            <v>0</v>
          </cell>
          <cell r="I363">
            <v>3</v>
          </cell>
          <cell r="J363">
            <v>150</v>
          </cell>
          <cell r="K363">
            <v>2800</v>
          </cell>
          <cell r="L363">
            <v>140000</v>
          </cell>
          <cell r="M363">
            <v>0</v>
          </cell>
          <cell r="N363">
            <v>0</v>
          </cell>
          <cell r="O363">
            <v>840</v>
          </cell>
          <cell r="P363">
            <v>42000</v>
          </cell>
        </row>
        <row r="364">
          <cell r="A364">
            <v>15</v>
          </cell>
          <cell r="B364" t="str">
            <v xml:space="preserve"> STEEL PLATE, SS41, 1829x6401x6t</v>
          </cell>
          <cell r="C364">
            <v>1</v>
          </cell>
          <cell r="D364" t="str">
            <v>PCS</v>
          </cell>
          <cell r="E364">
            <v>10000</v>
          </cell>
          <cell r="F364">
            <v>10000</v>
          </cell>
          <cell r="G364">
            <v>0</v>
          </cell>
          <cell r="H364">
            <v>0</v>
          </cell>
          <cell r="I364">
            <v>20</v>
          </cell>
          <cell r="J364">
            <v>20</v>
          </cell>
          <cell r="K364">
            <v>10000</v>
          </cell>
          <cell r="L364">
            <v>10000</v>
          </cell>
          <cell r="M364">
            <v>0</v>
          </cell>
          <cell r="N364">
            <v>0</v>
          </cell>
          <cell r="O364">
            <v>5600</v>
          </cell>
          <cell r="P364">
            <v>5600</v>
          </cell>
        </row>
        <row r="365">
          <cell r="A365">
            <v>16</v>
          </cell>
          <cell r="B365" t="str">
            <v xml:space="preserve"> CONDUIT CLAMP, ONE-HOLE 3/4"</v>
          </cell>
          <cell r="C365">
            <v>265</v>
          </cell>
          <cell r="D365" t="str">
            <v>PCS</v>
          </cell>
          <cell r="E365">
            <v>4</v>
          </cell>
          <cell r="F365">
            <v>1060</v>
          </cell>
          <cell r="G365">
            <v>0</v>
          </cell>
          <cell r="H365">
            <v>0</v>
          </cell>
          <cell r="I365">
            <v>0.5</v>
          </cell>
          <cell r="J365">
            <v>133</v>
          </cell>
          <cell r="K365">
            <v>4</v>
          </cell>
          <cell r="L365">
            <v>1060</v>
          </cell>
          <cell r="M365">
            <v>0</v>
          </cell>
          <cell r="N365">
            <v>0</v>
          </cell>
          <cell r="O365">
            <v>140</v>
          </cell>
          <cell r="P365">
            <v>37100</v>
          </cell>
        </row>
        <row r="366">
          <cell r="A366">
            <v>17</v>
          </cell>
          <cell r="B366" t="str">
            <v xml:space="preserve"> PVC CONDUIT, SCHEDULE B, CNS1302  3/4"</v>
          </cell>
          <cell r="C366">
            <v>265</v>
          </cell>
          <cell r="D366" t="str">
            <v>M</v>
          </cell>
          <cell r="E366">
            <v>12</v>
          </cell>
          <cell r="F366">
            <v>3180</v>
          </cell>
          <cell r="G366">
            <v>0</v>
          </cell>
          <cell r="H366">
            <v>0</v>
          </cell>
          <cell r="I366">
            <v>0.28000000000000003</v>
          </cell>
          <cell r="J366">
            <v>74</v>
          </cell>
          <cell r="K366">
            <v>12</v>
          </cell>
          <cell r="L366">
            <v>3180</v>
          </cell>
          <cell r="M366">
            <v>0</v>
          </cell>
          <cell r="N366">
            <v>0</v>
          </cell>
          <cell r="O366">
            <v>78</v>
          </cell>
          <cell r="P366">
            <v>20670</v>
          </cell>
        </row>
        <row r="367">
          <cell r="A367">
            <v>18</v>
          </cell>
          <cell r="B367" t="str">
            <v xml:space="preserve"> EXCAVATION</v>
          </cell>
          <cell r="C367">
            <v>1550</v>
          </cell>
          <cell r="D367" t="str">
            <v>M3</v>
          </cell>
          <cell r="E367" t="str">
            <v>M+L</v>
          </cell>
          <cell r="F367" t="str">
            <v>M+L</v>
          </cell>
          <cell r="G367">
            <v>0</v>
          </cell>
          <cell r="H367">
            <v>0</v>
          </cell>
          <cell r="I367">
            <v>7.0000000000000007E-2</v>
          </cell>
          <cell r="J367">
            <v>0</v>
          </cell>
          <cell r="K367" t="str">
            <v>M+L</v>
          </cell>
          <cell r="L367" t="str">
            <v>M+L</v>
          </cell>
          <cell r="M367">
            <v>0</v>
          </cell>
          <cell r="N367">
            <v>0</v>
          </cell>
          <cell r="O367">
            <v>72</v>
          </cell>
          <cell r="P367">
            <v>111600</v>
          </cell>
        </row>
        <row r="368">
          <cell r="A368">
            <v>19</v>
          </cell>
          <cell r="B368" t="str">
            <v xml:space="preserve"> BACKFILL</v>
          </cell>
          <cell r="C368">
            <v>1550</v>
          </cell>
          <cell r="D368" t="str">
            <v>M3</v>
          </cell>
          <cell r="E368" t="str">
            <v>M+L</v>
          </cell>
          <cell r="F368" t="str">
            <v>M+L</v>
          </cell>
          <cell r="G368">
            <v>0</v>
          </cell>
          <cell r="H368">
            <v>0</v>
          </cell>
          <cell r="I368">
            <v>7.0000000000000007E-2</v>
          </cell>
          <cell r="J368">
            <v>0</v>
          </cell>
          <cell r="K368" t="str">
            <v>M+L</v>
          </cell>
          <cell r="L368" t="str">
            <v>M+L</v>
          </cell>
          <cell r="M368">
            <v>0</v>
          </cell>
          <cell r="N368">
            <v>0</v>
          </cell>
          <cell r="O368">
            <v>120</v>
          </cell>
          <cell r="P368">
            <v>186000</v>
          </cell>
        </row>
        <row r="369">
          <cell r="A369">
            <v>20</v>
          </cell>
          <cell r="B369" t="str">
            <v xml:space="preserve"> MISCELLANEOUS MATERIALS</v>
          </cell>
          <cell r="C369">
            <v>1</v>
          </cell>
          <cell r="D369" t="str">
            <v>LOT</v>
          </cell>
          <cell r="E369">
            <v>82037.700000000012</v>
          </cell>
          <cell r="F369">
            <v>82038</v>
          </cell>
          <cell r="G369">
            <v>0</v>
          </cell>
          <cell r="H369">
            <v>0</v>
          </cell>
          <cell r="I369">
            <v>316.10000000000002</v>
          </cell>
          <cell r="J369">
            <v>316</v>
          </cell>
          <cell r="K369">
            <v>82038</v>
          </cell>
          <cell r="L369">
            <v>82038</v>
          </cell>
          <cell r="M369">
            <v>0</v>
          </cell>
          <cell r="N369">
            <v>0</v>
          </cell>
          <cell r="O369">
            <v>88508</v>
          </cell>
          <cell r="P369">
            <v>88508</v>
          </cell>
        </row>
        <row r="370">
          <cell r="B370" t="str">
            <v>SUB-TOTAL : (D)</v>
          </cell>
          <cell r="C370">
            <v>1</v>
          </cell>
          <cell r="D370">
            <v>3.38</v>
          </cell>
          <cell r="E370">
            <v>1</v>
          </cell>
          <cell r="F370">
            <v>902415</v>
          </cell>
          <cell r="G370">
            <v>0</v>
          </cell>
          <cell r="H370">
            <v>0</v>
          </cell>
          <cell r="I370">
            <v>0.12</v>
          </cell>
          <cell r="J370">
            <v>3477</v>
          </cell>
          <cell r="K370">
            <v>0</v>
          </cell>
          <cell r="L370">
            <v>902415</v>
          </cell>
          <cell r="M370">
            <v>0</v>
          </cell>
          <cell r="N370">
            <v>0</v>
          </cell>
          <cell r="O370">
            <v>0</v>
          </cell>
          <cell r="P370">
            <v>1266758</v>
          </cell>
        </row>
        <row r="371">
          <cell r="B371" t="str">
            <v>STD</v>
          </cell>
          <cell r="C371">
            <v>1</v>
          </cell>
          <cell r="D371">
            <v>3.38</v>
          </cell>
          <cell r="E371">
            <v>1</v>
          </cell>
          <cell r="F371">
            <v>0</v>
          </cell>
          <cell r="G371">
            <v>0</v>
          </cell>
          <cell r="H371">
            <v>0</v>
          </cell>
          <cell r="I371">
            <v>0.12</v>
          </cell>
          <cell r="J371">
            <v>0</v>
          </cell>
          <cell r="K371">
            <v>0</v>
          </cell>
          <cell r="L371">
            <v>0</v>
          </cell>
          <cell r="M371">
            <v>0</v>
          </cell>
          <cell r="N371">
            <v>0</v>
          </cell>
          <cell r="O371">
            <v>0</v>
          </cell>
          <cell r="P371">
            <v>0</v>
          </cell>
        </row>
        <row r="372">
          <cell r="B372" t="str">
            <v>STD</v>
          </cell>
          <cell r="C372">
            <v>1</v>
          </cell>
          <cell r="D372">
            <v>3.38</v>
          </cell>
          <cell r="E372">
            <v>1</v>
          </cell>
          <cell r="F372">
            <v>0</v>
          </cell>
          <cell r="G372">
            <v>0</v>
          </cell>
          <cell r="H372">
            <v>0</v>
          </cell>
          <cell r="I372">
            <v>0.12</v>
          </cell>
          <cell r="J372">
            <v>0</v>
          </cell>
          <cell r="K372">
            <v>0</v>
          </cell>
          <cell r="L372">
            <v>0</v>
          </cell>
          <cell r="M372">
            <v>0</v>
          </cell>
          <cell r="N372">
            <v>0</v>
          </cell>
          <cell r="O372">
            <v>0</v>
          </cell>
          <cell r="P372">
            <v>0</v>
          </cell>
        </row>
        <row r="373">
          <cell r="B373" t="str">
            <v>STD</v>
          </cell>
          <cell r="C373">
            <v>1.25</v>
          </cell>
          <cell r="D373" t="str">
            <v xml:space="preserve"> </v>
          </cell>
          <cell r="E373">
            <v>1</v>
          </cell>
          <cell r="F373">
            <v>0</v>
          </cell>
          <cell r="G373">
            <v>0</v>
          </cell>
          <cell r="H373">
            <v>0</v>
          </cell>
          <cell r="I373">
            <v>0.15</v>
          </cell>
          <cell r="J373">
            <v>0</v>
          </cell>
          <cell r="K373">
            <v>0</v>
          </cell>
          <cell r="L373">
            <v>0</v>
          </cell>
          <cell r="M373">
            <v>0</v>
          </cell>
          <cell r="N373">
            <v>0</v>
          </cell>
          <cell r="O373">
            <v>0</v>
          </cell>
          <cell r="P373">
            <v>0</v>
          </cell>
        </row>
        <row r="374">
          <cell r="A374" t="str">
            <v>E.</v>
          </cell>
          <cell r="B374" t="str">
            <v>TELEPHONE SYSTEM(全廠區建築物間之管線)</v>
          </cell>
          <cell r="C374">
            <v>1.25</v>
          </cell>
          <cell r="D374">
            <v>3.56</v>
          </cell>
          <cell r="E374">
            <v>1</v>
          </cell>
          <cell r="F374">
            <v>0</v>
          </cell>
          <cell r="G374">
            <v>0</v>
          </cell>
          <cell r="H374">
            <v>0</v>
          </cell>
          <cell r="I374">
            <v>0.15</v>
          </cell>
          <cell r="J374">
            <v>0</v>
          </cell>
          <cell r="K374">
            <v>0</v>
          </cell>
          <cell r="L374">
            <v>0</v>
          </cell>
          <cell r="M374">
            <v>0</v>
          </cell>
          <cell r="N374">
            <v>0</v>
          </cell>
          <cell r="O374">
            <v>0</v>
          </cell>
          <cell r="P374">
            <v>0</v>
          </cell>
        </row>
        <row r="375">
          <cell r="A375">
            <v>1</v>
          </cell>
          <cell r="B375" t="str">
            <v>PABX , W/100 EXTENSION , 10 TRUNK LINE</v>
          </cell>
          <cell r="C375">
            <v>1</v>
          </cell>
          <cell r="D375" t="str">
            <v>SET</v>
          </cell>
          <cell r="E375">
            <v>380000</v>
          </cell>
          <cell r="F375">
            <v>380000</v>
          </cell>
          <cell r="G375">
            <v>0</v>
          </cell>
          <cell r="H375">
            <v>0</v>
          </cell>
          <cell r="I375">
            <v>40</v>
          </cell>
          <cell r="J375">
            <v>40</v>
          </cell>
          <cell r="K375">
            <v>380000</v>
          </cell>
          <cell r="L375">
            <v>380000</v>
          </cell>
          <cell r="M375">
            <v>0</v>
          </cell>
          <cell r="N375">
            <v>0</v>
          </cell>
          <cell r="O375">
            <v>11200</v>
          </cell>
          <cell r="P375">
            <v>11200</v>
          </cell>
        </row>
        <row r="376">
          <cell r="A376">
            <v>2</v>
          </cell>
          <cell r="B376" t="str">
            <v xml:space="preserve"> TELEPHONE CABLE, SOLID COPPER PVBC INSU. 5 PAIRS</v>
          </cell>
          <cell r="C376">
            <v>1300</v>
          </cell>
          <cell r="D376" t="str">
            <v>M</v>
          </cell>
          <cell r="E376">
            <v>14</v>
          </cell>
          <cell r="F376">
            <v>18200</v>
          </cell>
          <cell r="G376">
            <v>0</v>
          </cell>
          <cell r="H376">
            <v>0</v>
          </cell>
          <cell r="I376">
            <v>8.5999999999999993E-2</v>
          </cell>
          <cell r="J376">
            <v>112</v>
          </cell>
          <cell r="K376">
            <v>14</v>
          </cell>
          <cell r="L376">
            <v>18200</v>
          </cell>
          <cell r="M376">
            <v>0</v>
          </cell>
          <cell r="N376">
            <v>0</v>
          </cell>
          <cell r="O376">
            <v>24</v>
          </cell>
          <cell r="P376">
            <v>31200</v>
          </cell>
        </row>
        <row r="377">
          <cell r="A377">
            <v>3</v>
          </cell>
          <cell r="B377" t="str">
            <v xml:space="preserve"> DITTO, BUT 10 PAIRS</v>
          </cell>
          <cell r="C377">
            <v>250</v>
          </cell>
          <cell r="D377" t="str">
            <v>M</v>
          </cell>
          <cell r="E377">
            <v>30</v>
          </cell>
          <cell r="F377">
            <v>7500</v>
          </cell>
          <cell r="G377">
            <v>0</v>
          </cell>
          <cell r="H377">
            <v>0</v>
          </cell>
          <cell r="I377">
            <v>0.122</v>
          </cell>
          <cell r="J377">
            <v>31</v>
          </cell>
          <cell r="K377">
            <v>30</v>
          </cell>
          <cell r="L377">
            <v>7500</v>
          </cell>
          <cell r="M377">
            <v>0</v>
          </cell>
          <cell r="N377">
            <v>0</v>
          </cell>
          <cell r="O377">
            <v>34</v>
          </cell>
          <cell r="P377">
            <v>8500</v>
          </cell>
        </row>
        <row r="378">
          <cell r="A378">
            <v>4</v>
          </cell>
          <cell r="B378" t="str">
            <v xml:space="preserve"> DITTO, BUT 30 PAIRS</v>
          </cell>
          <cell r="C378">
            <v>300</v>
          </cell>
          <cell r="D378" t="str">
            <v>M</v>
          </cell>
          <cell r="E378">
            <v>80</v>
          </cell>
          <cell r="F378">
            <v>24000</v>
          </cell>
          <cell r="G378">
            <v>0</v>
          </cell>
          <cell r="H378">
            <v>0</v>
          </cell>
          <cell r="I378">
            <v>0.20599999999999999</v>
          </cell>
          <cell r="J378">
            <v>62</v>
          </cell>
          <cell r="K378">
            <v>80</v>
          </cell>
          <cell r="L378">
            <v>24000</v>
          </cell>
          <cell r="M378">
            <v>0</v>
          </cell>
          <cell r="N378">
            <v>0</v>
          </cell>
          <cell r="O378">
            <v>58</v>
          </cell>
          <cell r="P378">
            <v>17400</v>
          </cell>
        </row>
        <row r="379">
          <cell r="A379">
            <v>4</v>
          </cell>
          <cell r="B379" t="str">
            <v xml:space="preserve"> DITTO, BUT 50 PAIRS</v>
          </cell>
          <cell r="C379">
            <v>400</v>
          </cell>
          <cell r="D379" t="str">
            <v>M</v>
          </cell>
          <cell r="E379">
            <v>133</v>
          </cell>
          <cell r="F379">
            <v>53200</v>
          </cell>
          <cell r="G379">
            <v>0</v>
          </cell>
          <cell r="H379">
            <v>0</v>
          </cell>
          <cell r="I379">
            <v>0.25600000000000001</v>
          </cell>
          <cell r="J379">
            <v>102</v>
          </cell>
          <cell r="K379">
            <v>133</v>
          </cell>
          <cell r="L379">
            <v>53200</v>
          </cell>
          <cell r="M379">
            <v>0</v>
          </cell>
          <cell r="N379">
            <v>0</v>
          </cell>
          <cell r="O379">
            <v>72</v>
          </cell>
          <cell r="P379">
            <v>28800</v>
          </cell>
        </row>
        <row r="380">
          <cell r="A380">
            <v>5</v>
          </cell>
          <cell r="B380" t="str">
            <v xml:space="preserve"> MISCELLANEOUS MATERIALS</v>
          </cell>
          <cell r="C380">
            <v>1</v>
          </cell>
          <cell r="D380" t="str">
            <v>LOT</v>
          </cell>
          <cell r="E380">
            <v>10290</v>
          </cell>
          <cell r="F380">
            <v>10290</v>
          </cell>
          <cell r="G380">
            <v>0</v>
          </cell>
          <cell r="H380">
            <v>0</v>
          </cell>
          <cell r="I380">
            <v>105</v>
          </cell>
          <cell r="J380">
            <v>105</v>
          </cell>
          <cell r="K380">
            <v>10290</v>
          </cell>
          <cell r="L380">
            <v>10290</v>
          </cell>
          <cell r="M380">
            <v>0</v>
          </cell>
          <cell r="N380">
            <v>0</v>
          </cell>
          <cell r="O380">
            <v>29400</v>
          </cell>
          <cell r="P380">
            <v>29400</v>
          </cell>
        </row>
        <row r="381">
          <cell r="B381" t="str">
            <v>SUB-TOTAL : (E)</v>
          </cell>
          <cell r="C381">
            <v>2</v>
          </cell>
          <cell r="D381">
            <v>3.91</v>
          </cell>
          <cell r="E381">
            <v>1</v>
          </cell>
          <cell r="F381">
            <v>493190</v>
          </cell>
          <cell r="G381">
            <v>0</v>
          </cell>
          <cell r="H381">
            <v>0</v>
          </cell>
          <cell r="I381">
            <v>0.3</v>
          </cell>
          <cell r="J381">
            <v>452</v>
          </cell>
          <cell r="K381">
            <v>0</v>
          </cell>
          <cell r="L381">
            <v>493190</v>
          </cell>
          <cell r="M381">
            <v>0</v>
          </cell>
          <cell r="N381">
            <v>0</v>
          </cell>
          <cell r="O381">
            <v>0</v>
          </cell>
          <cell r="P381">
            <v>126500</v>
          </cell>
        </row>
        <row r="382">
          <cell r="B382" t="str">
            <v>STD</v>
          </cell>
          <cell r="C382">
            <v>2.5</v>
          </cell>
          <cell r="D382">
            <v>5.16</v>
          </cell>
          <cell r="E382">
            <v>1</v>
          </cell>
          <cell r="F382">
            <v>0</v>
          </cell>
          <cell r="G382">
            <v>0</v>
          </cell>
          <cell r="H382">
            <v>0</v>
          </cell>
          <cell r="I382">
            <v>0.25</v>
          </cell>
          <cell r="J382">
            <v>0</v>
          </cell>
          <cell r="K382">
            <v>0</v>
          </cell>
          <cell r="L382">
            <v>0</v>
          </cell>
          <cell r="M382">
            <v>0</v>
          </cell>
          <cell r="N382">
            <v>0</v>
          </cell>
          <cell r="O382">
            <v>0</v>
          </cell>
          <cell r="P382">
            <v>0</v>
          </cell>
        </row>
        <row r="383">
          <cell r="B383" t="str">
            <v>STD</v>
          </cell>
          <cell r="C383">
            <v>3</v>
          </cell>
          <cell r="D383">
            <v>5.49</v>
          </cell>
          <cell r="E383">
            <v>1</v>
          </cell>
          <cell r="F383">
            <v>0</v>
          </cell>
          <cell r="G383">
            <v>0</v>
          </cell>
          <cell r="H383">
            <v>0</v>
          </cell>
          <cell r="I383">
            <v>0.3</v>
          </cell>
          <cell r="J383">
            <v>0</v>
          </cell>
          <cell r="K383">
            <v>0</v>
          </cell>
          <cell r="L383">
            <v>0</v>
          </cell>
          <cell r="M383">
            <v>0</v>
          </cell>
          <cell r="N383">
            <v>0</v>
          </cell>
          <cell r="O383">
            <v>0</v>
          </cell>
          <cell r="P383">
            <v>0</v>
          </cell>
        </row>
        <row r="384">
          <cell r="A384" t="str">
            <v>F.</v>
          </cell>
          <cell r="B384" t="str">
            <v>PAGE/INTERCOMMUNICATION SYSTEM</v>
          </cell>
          <cell r="C384">
            <v>3.5</v>
          </cell>
          <cell r="D384" t="str">
            <v xml:space="preserve"> </v>
          </cell>
          <cell r="E384">
            <v>1</v>
          </cell>
          <cell r="F384">
            <v>0</v>
          </cell>
          <cell r="G384">
            <v>0</v>
          </cell>
          <cell r="H384">
            <v>0</v>
          </cell>
          <cell r="I384">
            <v>0.35</v>
          </cell>
          <cell r="J384">
            <v>0</v>
          </cell>
          <cell r="K384">
            <v>0</v>
          </cell>
          <cell r="L384">
            <v>0</v>
          </cell>
          <cell r="M384">
            <v>0</v>
          </cell>
          <cell r="N384">
            <v>0</v>
          </cell>
          <cell r="O384">
            <v>0</v>
          </cell>
          <cell r="P384">
            <v>0</v>
          </cell>
        </row>
        <row r="385">
          <cell r="A385">
            <v>1</v>
          </cell>
          <cell r="B385" t="str">
            <v xml:space="preserve"> PAGE/PARTY STATION, SINGLE PARTY LINE</v>
          </cell>
          <cell r="C385">
            <v>10</v>
          </cell>
          <cell r="D385" t="str">
            <v>SET</v>
          </cell>
          <cell r="E385">
            <v>19700</v>
          </cell>
          <cell r="F385">
            <v>197000</v>
          </cell>
          <cell r="G385">
            <v>0</v>
          </cell>
          <cell r="H385">
            <v>0</v>
          </cell>
          <cell r="I385">
            <v>12</v>
          </cell>
          <cell r="J385">
            <v>120</v>
          </cell>
          <cell r="K385">
            <v>19700</v>
          </cell>
          <cell r="L385">
            <v>197000</v>
          </cell>
          <cell r="M385">
            <v>0</v>
          </cell>
          <cell r="N385">
            <v>0</v>
          </cell>
          <cell r="O385">
            <v>3360</v>
          </cell>
          <cell r="P385">
            <v>33600</v>
          </cell>
        </row>
        <row r="386">
          <cell r="B386" t="str">
            <v xml:space="preserve"> CL.1, DIV.2 , G-T #730-104 OR EQUAL</v>
          </cell>
          <cell r="C386">
            <v>5</v>
          </cell>
          <cell r="D386">
            <v>6.55</v>
          </cell>
          <cell r="E386">
            <v>1</v>
          </cell>
          <cell r="F386">
            <v>0</v>
          </cell>
          <cell r="G386">
            <v>0</v>
          </cell>
          <cell r="H386">
            <v>0</v>
          </cell>
          <cell r="I386">
            <v>0.51</v>
          </cell>
          <cell r="J386">
            <v>0</v>
          </cell>
          <cell r="K386">
            <v>0</v>
          </cell>
          <cell r="L386">
            <v>0</v>
          </cell>
          <cell r="M386">
            <v>0</v>
          </cell>
          <cell r="N386">
            <v>0</v>
          </cell>
          <cell r="O386">
            <v>0</v>
          </cell>
          <cell r="P386">
            <v>0</v>
          </cell>
        </row>
        <row r="387">
          <cell r="A387">
            <v>2</v>
          </cell>
          <cell r="B387" t="str">
            <v>DITTO, BUT INDOOR TYPE, G-T #700-102</v>
          </cell>
          <cell r="C387">
            <v>4</v>
          </cell>
          <cell r="D387" t="str">
            <v>SET</v>
          </cell>
          <cell r="E387">
            <v>17800</v>
          </cell>
          <cell r="F387">
            <v>71200</v>
          </cell>
          <cell r="G387">
            <v>0</v>
          </cell>
          <cell r="H387">
            <v>0</v>
          </cell>
          <cell r="I387">
            <v>10</v>
          </cell>
          <cell r="J387">
            <v>40</v>
          </cell>
          <cell r="K387">
            <v>17800</v>
          </cell>
          <cell r="L387">
            <v>71200</v>
          </cell>
          <cell r="M387">
            <v>0</v>
          </cell>
          <cell r="N387">
            <v>0</v>
          </cell>
          <cell r="O387">
            <v>2800</v>
          </cell>
          <cell r="P387">
            <v>11200</v>
          </cell>
        </row>
        <row r="388">
          <cell r="A388">
            <v>3</v>
          </cell>
          <cell r="B388" t="str">
            <v>DITTO, BUT DESK MOUNT. TYPE, G-T #726-102</v>
          </cell>
          <cell r="C388">
            <v>1</v>
          </cell>
          <cell r="D388" t="str">
            <v>SET</v>
          </cell>
          <cell r="E388">
            <v>23000</v>
          </cell>
          <cell r="F388">
            <v>23000</v>
          </cell>
          <cell r="G388">
            <v>0</v>
          </cell>
          <cell r="H388">
            <v>0</v>
          </cell>
          <cell r="I388">
            <v>12</v>
          </cell>
          <cell r="J388">
            <v>12</v>
          </cell>
          <cell r="K388">
            <v>23000</v>
          </cell>
          <cell r="L388">
            <v>23000</v>
          </cell>
          <cell r="M388">
            <v>0</v>
          </cell>
          <cell r="N388">
            <v>0</v>
          </cell>
          <cell r="O388">
            <v>3360</v>
          </cell>
          <cell r="P388">
            <v>3360</v>
          </cell>
        </row>
        <row r="389">
          <cell r="A389">
            <v>4</v>
          </cell>
          <cell r="B389" t="str">
            <v xml:space="preserve"> HOT DIPPED GALVANIZED STEEL SUPPORT, C100</v>
          </cell>
          <cell r="C389">
            <v>10</v>
          </cell>
          <cell r="D389" t="str">
            <v>SET</v>
          </cell>
          <cell r="E389">
            <v>1500</v>
          </cell>
          <cell r="F389">
            <v>15000</v>
          </cell>
          <cell r="G389">
            <v>0</v>
          </cell>
          <cell r="H389">
            <v>0</v>
          </cell>
          <cell r="I389">
            <v>4</v>
          </cell>
          <cell r="J389">
            <v>40</v>
          </cell>
          <cell r="K389">
            <v>1500</v>
          </cell>
          <cell r="L389">
            <v>15000</v>
          </cell>
          <cell r="M389">
            <v>0</v>
          </cell>
          <cell r="N389">
            <v>0</v>
          </cell>
          <cell r="O389">
            <v>1120</v>
          </cell>
          <cell r="P389">
            <v>11200</v>
          </cell>
        </row>
        <row r="390">
          <cell r="A390">
            <v>17</v>
          </cell>
          <cell r="B390" t="str">
            <v>3M LG., W/ SMALL FOUNDATION</v>
          </cell>
          <cell r="C390">
            <v>5.9091063153828709E-126</v>
          </cell>
          <cell r="D390" t="str">
            <v>LOT</v>
          </cell>
          <cell r="E390">
            <v>7.022705362587842E+52</v>
          </cell>
          <cell r="F390">
            <v>0</v>
          </cell>
          <cell r="G390">
            <v>0</v>
          </cell>
          <cell r="H390">
            <v>0</v>
          </cell>
          <cell r="I390">
            <v>1.22</v>
          </cell>
          <cell r="J390">
            <v>0</v>
          </cell>
          <cell r="K390">
            <v>0</v>
          </cell>
          <cell r="L390">
            <v>0</v>
          </cell>
          <cell r="M390">
            <v>0</v>
          </cell>
          <cell r="N390">
            <v>0</v>
          </cell>
          <cell r="O390">
            <v>0</v>
          </cell>
          <cell r="P390">
            <v>0</v>
          </cell>
        </row>
        <row r="391">
          <cell r="A391">
            <v>5</v>
          </cell>
          <cell r="B391" t="str">
            <v xml:space="preserve"> DRIVER, W/MOLDED LEXAN FOR DIV. 2 G-T </v>
          </cell>
          <cell r="C391">
            <v>16</v>
          </cell>
          <cell r="D391" t="str">
            <v>SET</v>
          </cell>
          <cell r="E391">
            <v>3300</v>
          </cell>
          <cell r="F391">
            <v>52800</v>
          </cell>
          <cell r="G391">
            <v>0</v>
          </cell>
          <cell r="H391">
            <v>0</v>
          </cell>
          <cell r="I391">
            <v>3</v>
          </cell>
          <cell r="J391">
            <v>48</v>
          </cell>
          <cell r="K391">
            <v>3300</v>
          </cell>
          <cell r="L391">
            <v>52800</v>
          </cell>
          <cell r="M391">
            <v>0</v>
          </cell>
          <cell r="N391">
            <v>0</v>
          </cell>
          <cell r="O391">
            <v>840</v>
          </cell>
          <cell r="P391">
            <v>13440</v>
          </cell>
        </row>
        <row r="392">
          <cell r="B392" t="str">
            <v xml:space="preserve"> 13314-001</v>
          </cell>
          <cell r="C392">
            <v>16</v>
          </cell>
          <cell r="D392">
            <v>9.5299999999999994</v>
          </cell>
          <cell r="E392">
            <v>1</v>
          </cell>
          <cell r="F392">
            <v>0</v>
          </cell>
          <cell r="G392">
            <v>0</v>
          </cell>
          <cell r="H392">
            <v>0</v>
          </cell>
          <cell r="I392">
            <v>1.62</v>
          </cell>
          <cell r="J392">
            <v>0</v>
          </cell>
          <cell r="K392">
            <v>0</v>
          </cell>
          <cell r="L392">
            <v>0</v>
          </cell>
          <cell r="M392">
            <v>0</v>
          </cell>
          <cell r="N392">
            <v>0</v>
          </cell>
          <cell r="O392">
            <v>0</v>
          </cell>
          <cell r="P392">
            <v>0</v>
          </cell>
        </row>
        <row r="393">
          <cell r="A393">
            <v>6</v>
          </cell>
          <cell r="B393" t="str">
            <v xml:space="preserve"> HORN SPEAKER W/ EPOXY G-T 13304-002</v>
          </cell>
          <cell r="C393">
            <v>16</v>
          </cell>
          <cell r="D393" t="str">
            <v>SET</v>
          </cell>
          <cell r="E393">
            <v>6000</v>
          </cell>
          <cell r="F393">
            <v>96000</v>
          </cell>
          <cell r="G393">
            <v>0</v>
          </cell>
          <cell r="H393">
            <v>0</v>
          </cell>
          <cell r="I393">
            <v>5</v>
          </cell>
          <cell r="J393">
            <v>80</v>
          </cell>
          <cell r="K393">
            <v>6000</v>
          </cell>
          <cell r="L393">
            <v>96000</v>
          </cell>
          <cell r="M393">
            <v>0</v>
          </cell>
          <cell r="N393">
            <v>0</v>
          </cell>
          <cell r="O393">
            <v>1400</v>
          </cell>
          <cell r="P393">
            <v>22400</v>
          </cell>
        </row>
        <row r="394">
          <cell r="B394" t="str">
            <v xml:space="preserve"> MOUNTING ASSEMBLY, G-T 411A1SPL</v>
          </cell>
          <cell r="C394">
            <v>20</v>
          </cell>
          <cell r="D394">
            <v>9.5299999999999994</v>
          </cell>
          <cell r="E394">
            <v>1</v>
          </cell>
          <cell r="F394">
            <v>0</v>
          </cell>
          <cell r="G394">
            <v>0</v>
          </cell>
          <cell r="H394">
            <v>0</v>
          </cell>
          <cell r="I394">
            <v>2.0299999999999998</v>
          </cell>
          <cell r="J394">
            <v>0</v>
          </cell>
          <cell r="K394">
            <v>0</v>
          </cell>
          <cell r="L394">
            <v>0</v>
          </cell>
          <cell r="M394">
            <v>0</v>
          </cell>
          <cell r="N394">
            <v>0</v>
          </cell>
          <cell r="O394">
            <v>0</v>
          </cell>
          <cell r="P394">
            <v>0</v>
          </cell>
        </row>
        <row r="395">
          <cell r="A395">
            <v>7</v>
          </cell>
          <cell r="B395" t="str">
            <v xml:space="preserve"> LINE BALANCE UNIT G-T 305-001 OR EQUAL</v>
          </cell>
          <cell r="C395">
            <v>1</v>
          </cell>
          <cell r="D395" t="str">
            <v>SET</v>
          </cell>
          <cell r="E395">
            <v>2600</v>
          </cell>
          <cell r="F395">
            <v>2600</v>
          </cell>
          <cell r="G395">
            <v>4</v>
          </cell>
          <cell r="H395">
            <v>0</v>
          </cell>
          <cell r="I395">
            <v>4</v>
          </cell>
          <cell r="J395">
            <v>4</v>
          </cell>
          <cell r="K395">
            <v>2600</v>
          </cell>
          <cell r="L395">
            <v>2600</v>
          </cell>
          <cell r="M395">
            <v>0</v>
          </cell>
          <cell r="N395">
            <v>0</v>
          </cell>
          <cell r="O395">
            <v>1120</v>
          </cell>
          <cell r="P395">
            <v>1120</v>
          </cell>
        </row>
        <row r="396">
          <cell r="A396">
            <v>8</v>
          </cell>
          <cell r="B396" t="str">
            <v xml:space="preserve"> CABLE, OVERALL &amp; INDIVIDUAL SHIELDED, 300V 8P-#14AWG</v>
          </cell>
          <cell r="C396">
            <v>2700</v>
          </cell>
          <cell r="D396" t="str">
            <v>M</v>
          </cell>
          <cell r="E396">
            <v>137</v>
          </cell>
          <cell r="F396">
            <v>369900</v>
          </cell>
          <cell r="G396">
            <v>0</v>
          </cell>
          <cell r="H396">
            <v>0</v>
          </cell>
          <cell r="I396">
            <v>0.17799999999999999</v>
          </cell>
          <cell r="J396">
            <v>481</v>
          </cell>
          <cell r="K396">
            <v>137</v>
          </cell>
          <cell r="L396">
            <v>369900</v>
          </cell>
          <cell r="M396">
            <v>0</v>
          </cell>
          <cell r="N396">
            <v>0</v>
          </cell>
          <cell r="O396">
            <v>50</v>
          </cell>
          <cell r="P396">
            <v>135000</v>
          </cell>
        </row>
        <row r="397">
          <cell r="A397">
            <v>9</v>
          </cell>
          <cell r="B397" t="str">
            <v>XLPE CABLE 3C-3.5SQ.MM</v>
          </cell>
          <cell r="C397">
            <v>2800</v>
          </cell>
          <cell r="D397" t="str">
            <v>M</v>
          </cell>
          <cell r="E397">
            <v>15</v>
          </cell>
          <cell r="F397">
            <v>42000</v>
          </cell>
          <cell r="G397">
            <v>0</v>
          </cell>
          <cell r="H397">
            <v>0</v>
          </cell>
          <cell r="I397">
            <v>7.9000000000000001E-2</v>
          </cell>
          <cell r="J397">
            <v>221</v>
          </cell>
          <cell r="K397">
            <v>15</v>
          </cell>
          <cell r="L397">
            <v>42000</v>
          </cell>
          <cell r="M397">
            <v>0</v>
          </cell>
          <cell r="N397">
            <v>0</v>
          </cell>
          <cell r="O397">
            <v>22</v>
          </cell>
          <cell r="P397">
            <v>61600</v>
          </cell>
        </row>
        <row r="398">
          <cell r="A398">
            <v>10</v>
          </cell>
          <cell r="B398" t="str">
            <v xml:space="preserve"> SPEAKER CABLE, TWISTED PAIR #18 AWG</v>
          </cell>
          <cell r="C398">
            <v>50</v>
          </cell>
          <cell r="D398" t="str">
            <v>M</v>
          </cell>
          <cell r="E398">
            <v>12</v>
          </cell>
          <cell r="F398">
            <v>600</v>
          </cell>
          <cell r="G398">
            <v>0</v>
          </cell>
          <cell r="H398">
            <v>0</v>
          </cell>
          <cell r="I398">
            <v>6.2E-2</v>
          </cell>
          <cell r="J398">
            <v>3</v>
          </cell>
          <cell r="K398">
            <v>12</v>
          </cell>
          <cell r="L398">
            <v>600</v>
          </cell>
          <cell r="M398">
            <v>0</v>
          </cell>
          <cell r="N398">
            <v>0</v>
          </cell>
          <cell r="O398">
            <v>17</v>
          </cell>
          <cell r="P398">
            <v>850</v>
          </cell>
        </row>
        <row r="399">
          <cell r="A399">
            <v>11</v>
          </cell>
          <cell r="B399" t="str">
            <v>RSG CONDUIT, 2"</v>
          </cell>
          <cell r="C399">
            <v>100</v>
          </cell>
          <cell r="D399" t="str">
            <v>M</v>
          </cell>
          <cell r="E399">
            <v>105</v>
          </cell>
          <cell r="F399">
            <v>10500</v>
          </cell>
          <cell r="G399">
            <v>0</v>
          </cell>
          <cell r="H399">
            <v>0</v>
          </cell>
          <cell r="I399">
            <v>0.98</v>
          </cell>
          <cell r="J399">
            <v>98</v>
          </cell>
          <cell r="K399">
            <v>105</v>
          </cell>
          <cell r="L399">
            <v>10500</v>
          </cell>
          <cell r="M399">
            <v>0</v>
          </cell>
          <cell r="N399">
            <v>0</v>
          </cell>
          <cell r="O399">
            <v>274</v>
          </cell>
          <cell r="P399">
            <v>27400</v>
          </cell>
        </row>
        <row r="400">
          <cell r="A400">
            <v>12</v>
          </cell>
          <cell r="B400" t="str">
            <v>DITTO BUT 3/4"</v>
          </cell>
          <cell r="C400">
            <v>50</v>
          </cell>
          <cell r="D400" t="str">
            <v>M</v>
          </cell>
          <cell r="E400">
            <v>32</v>
          </cell>
          <cell r="F400">
            <v>1600</v>
          </cell>
          <cell r="G400">
            <v>0</v>
          </cell>
          <cell r="H400">
            <v>0</v>
          </cell>
          <cell r="I400">
            <v>0.47</v>
          </cell>
          <cell r="J400">
            <v>24</v>
          </cell>
          <cell r="K400">
            <v>32</v>
          </cell>
          <cell r="L400">
            <v>1600</v>
          </cell>
          <cell r="M400">
            <v>0</v>
          </cell>
          <cell r="N400">
            <v>0</v>
          </cell>
          <cell r="O400">
            <v>132</v>
          </cell>
          <cell r="P400">
            <v>6600</v>
          </cell>
        </row>
        <row r="401">
          <cell r="A401">
            <v>13</v>
          </cell>
          <cell r="B401" t="str">
            <v xml:space="preserve"> FLEXIBLE CONDUIT, 3/4", 1M LG, W/ TWO CONNECTOR</v>
          </cell>
          <cell r="C401">
            <v>16</v>
          </cell>
          <cell r="D401" t="str">
            <v>M</v>
          </cell>
          <cell r="E401">
            <v>81</v>
          </cell>
          <cell r="F401">
            <v>1296</v>
          </cell>
          <cell r="G401">
            <v>0</v>
          </cell>
          <cell r="H401">
            <v>0</v>
          </cell>
          <cell r="I401">
            <v>0.56000000000000005</v>
          </cell>
          <cell r="J401">
            <v>9</v>
          </cell>
          <cell r="K401">
            <v>81</v>
          </cell>
          <cell r="L401">
            <v>1296</v>
          </cell>
          <cell r="M401">
            <v>0</v>
          </cell>
          <cell r="N401">
            <v>0</v>
          </cell>
          <cell r="O401">
            <v>157</v>
          </cell>
          <cell r="P401">
            <v>2512</v>
          </cell>
        </row>
        <row r="402">
          <cell r="A402">
            <v>14</v>
          </cell>
          <cell r="B402" t="str">
            <v xml:space="preserve"> HOT DIPPED GALVANIZED CONDUIT FITTING, UNION,</v>
          </cell>
          <cell r="C402">
            <v>1</v>
          </cell>
          <cell r="D402" t="str">
            <v>LOT</v>
          </cell>
          <cell r="E402">
            <v>36300</v>
          </cell>
          <cell r="F402">
            <v>36300</v>
          </cell>
          <cell r="G402">
            <v>0</v>
          </cell>
          <cell r="H402">
            <v>0</v>
          </cell>
          <cell r="I402">
            <v>61</v>
          </cell>
          <cell r="J402">
            <v>61</v>
          </cell>
          <cell r="K402">
            <v>36300</v>
          </cell>
          <cell r="L402">
            <v>36300</v>
          </cell>
          <cell r="M402">
            <v>0</v>
          </cell>
          <cell r="N402">
            <v>0</v>
          </cell>
          <cell r="O402">
            <v>17080</v>
          </cell>
          <cell r="P402">
            <v>17080</v>
          </cell>
        </row>
        <row r="403">
          <cell r="B403" t="str">
            <v>SEALING FITTING</v>
          </cell>
          <cell r="C403">
            <v>38</v>
          </cell>
          <cell r="D403">
            <v>9.5299999999999994</v>
          </cell>
          <cell r="E403">
            <v>1</v>
          </cell>
          <cell r="F403">
            <v>0</v>
          </cell>
          <cell r="G403">
            <v>0</v>
          </cell>
          <cell r="H403">
            <v>0</v>
          </cell>
          <cell r="I403">
            <v>3.85</v>
          </cell>
          <cell r="J403">
            <v>0</v>
          </cell>
          <cell r="K403">
            <v>0</v>
          </cell>
          <cell r="L403">
            <v>0</v>
          </cell>
          <cell r="M403">
            <v>0</v>
          </cell>
          <cell r="N403">
            <v>0</v>
          </cell>
          <cell r="O403">
            <v>0</v>
          </cell>
          <cell r="P403">
            <v>0</v>
          </cell>
        </row>
        <row r="404">
          <cell r="A404">
            <v>15</v>
          </cell>
          <cell r="B404" t="str">
            <v>HOT DIPPED GALVALNIZED STEEL U-CHANNEL 41x41x2.0t</v>
          </cell>
          <cell r="C404">
            <v>15</v>
          </cell>
          <cell r="D404" t="str">
            <v>M</v>
          </cell>
          <cell r="E404">
            <v>82</v>
          </cell>
          <cell r="F404">
            <v>1230</v>
          </cell>
          <cell r="G404">
            <v>0</v>
          </cell>
          <cell r="H404">
            <v>0</v>
          </cell>
          <cell r="I404">
            <v>0.40699999999999997</v>
          </cell>
          <cell r="J404">
            <v>6</v>
          </cell>
          <cell r="K404">
            <v>82</v>
          </cell>
          <cell r="L404">
            <v>1230</v>
          </cell>
          <cell r="M404">
            <v>0</v>
          </cell>
          <cell r="N404">
            <v>0</v>
          </cell>
          <cell r="O404">
            <v>114</v>
          </cell>
          <cell r="P404">
            <v>1710</v>
          </cell>
        </row>
        <row r="405">
          <cell r="A405">
            <v>16</v>
          </cell>
          <cell r="B405" t="str">
            <v>VHF PORTABLE MARINE BAND EXP-PROOF WALKY-TALKY</v>
          </cell>
          <cell r="C405">
            <v>2</v>
          </cell>
          <cell r="D405" t="str">
            <v>SET</v>
          </cell>
          <cell r="E405">
            <v>20000</v>
          </cell>
          <cell r="F405">
            <v>40000</v>
          </cell>
          <cell r="G405">
            <v>0</v>
          </cell>
          <cell r="H405">
            <v>0</v>
          </cell>
          <cell r="I405">
            <v>4.26</v>
          </cell>
          <cell r="J405">
            <v>0</v>
          </cell>
          <cell r="K405">
            <v>20000</v>
          </cell>
          <cell r="L405">
            <v>40000</v>
          </cell>
          <cell r="M405">
            <v>0</v>
          </cell>
          <cell r="N405">
            <v>0</v>
          </cell>
          <cell r="O405">
            <v>0</v>
          </cell>
          <cell r="P405">
            <v>0</v>
          </cell>
        </row>
        <row r="406">
          <cell r="A406">
            <v>17</v>
          </cell>
          <cell r="B406" t="str">
            <v xml:space="preserve"> MISCELLANEOUS MATERIALS </v>
          </cell>
          <cell r="C406">
            <v>1</v>
          </cell>
          <cell r="D406" t="str">
            <v>LOT</v>
          </cell>
          <cell r="E406">
            <v>48051.3</v>
          </cell>
          <cell r="F406">
            <v>48051</v>
          </cell>
          <cell r="G406">
            <v>0</v>
          </cell>
          <cell r="H406">
            <v>0</v>
          </cell>
          <cell r="I406">
            <v>62.35</v>
          </cell>
          <cell r="J406">
            <v>62</v>
          </cell>
          <cell r="K406">
            <v>48051</v>
          </cell>
          <cell r="L406">
            <v>48051</v>
          </cell>
          <cell r="M406">
            <v>0</v>
          </cell>
          <cell r="N406">
            <v>0</v>
          </cell>
          <cell r="O406">
            <v>17458</v>
          </cell>
          <cell r="P406">
            <v>17458</v>
          </cell>
        </row>
        <row r="407">
          <cell r="B407" t="str">
            <v>SUB-TOTAL : (F)</v>
          </cell>
          <cell r="C407">
            <v>46</v>
          </cell>
          <cell r="D407">
            <v>9.5299999999999994</v>
          </cell>
          <cell r="E407">
            <v>1</v>
          </cell>
          <cell r="F407">
            <v>1009077</v>
          </cell>
          <cell r="G407">
            <v>0</v>
          </cell>
          <cell r="H407">
            <v>0</v>
          </cell>
          <cell r="I407">
            <v>4.67</v>
          </cell>
          <cell r="J407">
            <v>1309</v>
          </cell>
          <cell r="K407">
            <v>0</v>
          </cell>
          <cell r="L407">
            <v>1009077</v>
          </cell>
          <cell r="M407">
            <v>0</v>
          </cell>
          <cell r="N407">
            <v>0</v>
          </cell>
          <cell r="O407">
            <v>0</v>
          </cell>
          <cell r="P407">
            <v>366530</v>
          </cell>
        </row>
        <row r="408">
          <cell r="B408" t="str">
            <v>STD</v>
          </cell>
          <cell r="C408">
            <v>48</v>
          </cell>
          <cell r="D408">
            <v>9.5299999999999994</v>
          </cell>
          <cell r="E408">
            <v>1</v>
          </cell>
          <cell r="F408">
            <v>0</v>
          </cell>
          <cell r="G408">
            <v>0</v>
          </cell>
          <cell r="H408">
            <v>0</v>
          </cell>
          <cell r="I408">
            <v>4.87</v>
          </cell>
          <cell r="J408">
            <v>0</v>
          </cell>
          <cell r="K408">
            <v>0</v>
          </cell>
          <cell r="L408">
            <v>0</v>
          </cell>
          <cell r="M408">
            <v>0</v>
          </cell>
          <cell r="N408">
            <v>0</v>
          </cell>
          <cell r="O408">
            <v>0</v>
          </cell>
          <cell r="P408">
            <v>0</v>
          </cell>
        </row>
        <row r="409">
          <cell r="B409" t="str">
            <v xml:space="preserve">XS </v>
          </cell>
          <cell r="C409">
            <v>0.125</v>
          </cell>
          <cell r="D409">
            <v>2.41</v>
          </cell>
          <cell r="E409">
            <v>1</v>
          </cell>
          <cell r="F409">
            <v>0</v>
          </cell>
          <cell r="G409">
            <v>0</v>
          </cell>
          <cell r="H409">
            <v>0</v>
          </cell>
          <cell r="I409">
            <v>7.0000000000000007E-2</v>
          </cell>
          <cell r="J409">
            <v>0</v>
          </cell>
          <cell r="K409">
            <v>0</v>
          </cell>
          <cell r="L409">
            <v>0</v>
          </cell>
          <cell r="M409">
            <v>0</v>
          </cell>
          <cell r="N409">
            <v>0</v>
          </cell>
          <cell r="O409">
            <v>0</v>
          </cell>
          <cell r="P409">
            <v>0</v>
          </cell>
        </row>
        <row r="410">
          <cell r="A410" t="str">
            <v>G.</v>
          </cell>
          <cell r="B410" t="str">
            <v>CCTV SYSTEM</v>
          </cell>
          <cell r="C410">
            <v>0.125</v>
          </cell>
          <cell r="D410" t="str">
            <v xml:space="preserve"> </v>
          </cell>
          <cell r="E410">
            <v>1</v>
          </cell>
          <cell r="F410">
            <v>0</v>
          </cell>
          <cell r="G410">
            <v>0</v>
          </cell>
          <cell r="H410">
            <v>0</v>
          </cell>
          <cell r="I410">
            <v>7.0000000000000007E-2</v>
          </cell>
          <cell r="J410">
            <v>0</v>
          </cell>
          <cell r="K410">
            <v>0</v>
          </cell>
          <cell r="L410">
            <v>0</v>
          </cell>
          <cell r="M410">
            <v>0</v>
          </cell>
          <cell r="N410">
            <v>0</v>
          </cell>
          <cell r="O410">
            <v>0</v>
          </cell>
          <cell r="P410">
            <v>0</v>
          </cell>
        </row>
        <row r="411">
          <cell r="A411">
            <v>1</v>
          </cell>
          <cell r="B411" t="str">
            <v xml:space="preserve"> 20" BLACK-AND-WHITE VEDIO MONITOR,  </v>
          </cell>
          <cell r="C411">
            <v>1</v>
          </cell>
          <cell r="D411" t="str">
            <v>SET</v>
          </cell>
          <cell r="E411">
            <v>9450</v>
          </cell>
          <cell r="F411">
            <v>9450</v>
          </cell>
          <cell r="G411">
            <v>0</v>
          </cell>
          <cell r="H411">
            <v>0</v>
          </cell>
          <cell r="I411">
            <v>4</v>
          </cell>
          <cell r="J411">
            <v>4</v>
          </cell>
          <cell r="K411">
            <v>9450</v>
          </cell>
          <cell r="L411">
            <v>9450</v>
          </cell>
          <cell r="M411">
            <v>0</v>
          </cell>
          <cell r="N411">
            <v>0</v>
          </cell>
          <cell r="O411">
            <v>1120</v>
          </cell>
          <cell r="P411">
            <v>1120</v>
          </cell>
        </row>
        <row r="412">
          <cell r="A412">
            <v>2</v>
          </cell>
          <cell r="B412" t="str">
            <v xml:space="preserve"> BLACK-AND-WHITE CAMERA,1/2 CCD</v>
          </cell>
          <cell r="C412">
            <v>6</v>
          </cell>
          <cell r="D412" t="str">
            <v>SET</v>
          </cell>
          <cell r="E412">
            <v>8100</v>
          </cell>
          <cell r="F412">
            <v>48600</v>
          </cell>
          <cell r="G412">
            <v>0</v>
          </cell>
          <cell r="H412">
            <v>0</v>
          </cell>
          <cell r="I412">
            <v>8</v>
          </cell>
          <cell r="J412">
            <v>48</v>
          </cell>
          <cell r="K412">
            <v>8100</v>
          </cell>
          <cell r="L412">
            <v>48600</v>
          </cell>
          <cell r="M412">
            <v>0</v>
          </cell>
          <cell r="N412">
            <v>0</v>
          </cell>
          <cell r="O412">
            <v>2240</v>
          </cell>
          <cell r="P412">
            <v>13440</v>
          </cell>
        </row>
        <row r="413">
          <cell r="A413">
            <v>3</v>
          </cell>
          <cell r="B413" t="str">
            <v xml:space="preserve"> MOTORIZED LENS, 10X, AUTO IRIS/FOCUS</v>
          </cell>
          <cell r="C413">
            <v>2</v>
          </cell>
          <cell r="D413" t="str">
            <v>PCS</v>
          </cell>
          <cell r="E413">
            <v>18900</v>
          </cell>
          <cell r="F413">
            <v>37800</v>
          </cell>
          <cell r="G413">
            <v>0</v>
          </cell>
          <cell r="H413">
            <v>0</v>
          </cell>
          <cell r="I413">
            <v>2</v>
          </cell>
          <cell r="J413">
            <v>4</v>
          </cell>
          <cell r="K413">
            <v>18900</v>
          </cell>
          <cell r="L413">
            <v>37800</v>
          </cell>
          <cell r="M413">
            <v>0</v>
          </cell>
          <cell r="N413">
            <v>0</v>
          </cell>
          <cell r="O413">
            <v>560</v>
          </cell>
          <cell r="P413">
            <v>1120</v>
          </cell>
        </row>
        <row r="414">
          <cell r="A414">
            <v>4</v>
          </cell>
          <cell r="B414" t="str">
            <v xml:space="preserve"> FIXED LENS, AUTO IRIS 16 mm, </v>
          </cell>
          <cell r="C414">
            <v>4</v>
          </cell>
          <cell r="D414" t="str">
            <v>PCS</v>
          </cell>
          <cell r="E414">
            <v>4050</v>
          </cell>
          <cell r="F414">
            <v>16200</v>
          </cell>
          <cell r="G414">
            <v>0</v>
          </cell>
          <cell r="H414">
            <v>0</v>
          </cell>
          <cell r="I414">
            <v>2</v>
          </cell>
          <cell r="J414">
            <v>8</v>
          </cell>
          <cell r="K414">
            <v>4050</v>
          </cell>
          <cell r="L414">
            <v>16200</v>
          </cell>
          <cell r="M414">
            <v>0</v>
          </cell>
          <cell r="N414">
            <v>0</v>
          </cell>
          <cell r="O414">
            <v>560</v>
          </cell>
          <cell r="P414">
            <v>2240</v>
          </cell>
        </row>
        <row r="415">
          <cell r="A415">
            <v>5</v>
          </cell>
          <cell r="B415" t="str">
            <v xml:space="preserve"> EXPLOSION ROOF HOUSING</v>
          </cell>
          <cell r="C415">
            <v>4</v>
          </cell>
          <cell r="D415" t="str">
            <v>SET</v>
          </cell>
          <cell r="E415">
            <v>148500</v>
          </cell>
          <cell r="F415">
            <v>594000</v>
          </cell>
          <cell r="G415">
            <v>0</v>
          </cell>
          <cell r="H415">
            <v>0</v>
          </cell>
          <cell r="I415">
            <v>8</v>
          </cell>
          <cell r="J415">
            <v>32</v>
          </cell>
          <cell r="K415">
            <v>148500</v>
          </cell>
          <cell r="L415">
            <v>594000</v>
          </cell>
          <cell r="M415">
            <v>0</v>
          </cell>
          <cell r="N415">
            <v>0</v>
          </cell>
          <cell r="O415">
            <v>2240</v>
          </cell>
          <cell r="P415">
            <v>8960</v>
          </cell>
        </row>
        <row r="416">
          <cell r="A416">
            <v>6</v>
          </cell>
          <cell r="B416" t="str">
            <v>WEATHER PROOF HOUSING</v>
          </cell>
          <cell r="C416">
            <v>2</v>
          </cell>
          <cell r="D416" t="str">
            <v>SET</v>
          </cell>
          <cell r="E416">
            <v>49500</v>
          </cell>
          <cell r="F416">
            <v>99000</v>
          </cell>
          <cell r="G416">
            <v>0</v>
          </cell>
          <cell r="H416">
            <v>0</v>
          </cell>
          <cell r="I416">
            <v>6</v>
          </cell>
          <cell r="J416">
            <v>12</v>
          </cell>
          <cell r="K416">
            <v>49500</v>
          </cell>
          <cell r="L416">
            <v>99000</v>
          </cell>
          <cell r="M416">
            <v>0</v>
          </cell>
          <cell r="N416">
            <v>0</v>
          </cell>
          <cell r="O416">
            <v>1680</v>
          </cell>
          <cell r="P416">
            <v>3360</v>
          </cell>
        </row>
        <row r="417">
          <cell r="A417">
            <v>7</v>
          </cell>
          <cell r="B417" t="str">
            <v xml:space="preserve"> PAN-AND-TILT DRIVER, CL.1 DIV.2</v>
          </cell>
          <cell r="C417">
            <v>2</v>
          </cell>
          <cell r="D417" t="str">
            <v>SET</v>
          </cell>
          <cell r="E417">
            <v>148500</v>
          </cell>
          <cell r="F417">
            <v>297000</v>
          </cell>
          <cell r="G417">
            <v>0</v>
          </cell>
          <cell r="H417">
            <v>0</v>
          </cell>
          <cell r="I417">
            <v>8</v>
          </cell>
          <cell r="J417">
            <v>16</v>
          </cell>
          <cell r="K417">
            <v>148500</v>
          </cell>
          <cell r="L417">
            <v>297000</v>
          </cell>
          <cell r="M417">
            <v>0</v>
          </cell>
          <cell r="N417">
            <v>0</v>
          </cell>
          <cell r="O417">
            <v>2240</v>
          </cell>
          <cell r="P417">
            <v>4480</v>
          </cell>
        </row>
        <row r="418">
          <cell r="A418">
            <v>8</v>
          </cell>
          <cell r="B418" t="str">
            <v>24 hr  VCR</v>
          </cell>
          <cell r="C418">
            <v>1</v>
          </cell>
          <cell r="D418" t="str">
            <v>SET</v>
          </cell>
          <cell r="E418">
            <v>45000</v>
          </cell>
          <cell r="F418">
            <v>45000</v>
          </cell>
          <cell r="G418">
            <v>0</v>
          </cell>
          <cell r="H418">
            <v>0</v>
          </cell>
          <cell r="I418">
            <v>8</v>
          </cell>
          <cell r="J418">
            <v>8</v>
          </cell>
          <cell r="K418">
            <v>45000</v>
          </cell>
          <cell r="L418">
            <v>45000</v>
          </cell>
          <cell r="M418">
            <v>0</v>
          </cell>
          <cell r="N418">
            <v>0</v>
          </cell>
          <cell r="O418">
            <v>2240</v>
          </cell>
          <cell r="P418">
            <v>2240</v>
          </cell>
        </row>
        <row r="419">
          <cell r="A419">
            <v>9</v>
          </cell>
          <cell r="B419" t="str">
            <v>CONTROL SIGNAL DISTRIBUTION UNIT, 5 CHANNEL</v>
          </cell>
          <cell r="C419">
            <v>1</v>
          </cell>
          <cell r="D419" t="str">
            <v>SET</v>
          </cell>
          <cell r="E419">
            <v>45000</v>
          </cell>
          <cell r="F419">
            <v>45000</v>
          </cell>
          <cell r="G419">
            <v>0</v>
          </cell>
          <cell r="H419">
            <v>0</v>
          </cell>
          <cell r="I419">
            <v>8</v>
          </cell>
          <cell r="J419">
            <v>8</v>
          </cell>
          <cell r="K419">
            <v>45000</v>
          </cell>
          <cell r="L419">
            <v>45000</v>
          </cell>
          <cell r="M419">
            <v>0</v>
          </cell>
          <cell r="N419">
            <v>0</v>
          </cell>
          <cell r="O419">
            <v>2240</v>
          </cell>
          <cell r="P419">
            <v>2240</v>
          </cell>
        </row>
        <row r="420">
          <cell r="A420">
            <v>10</v>
          </cell>
          <cell r="B420" t="str">
            <v>VEDIO MULTIPLEXER, 9-CHANNEL</v>
          </cell>
          <cell r="C420">
            <v>1</v>
          </cell>
          <cell r="D420" t="str">
            <v>SET</v>
          </cell>
          <cell r="E420">
            <v>32000</v>
          </cell>
          <cell r="F420">
            <v>32000</v>
          </cell>
          <cell r="G420">
            <v>0</v>
          </cell>
          <cell r="H420">
            <v>0</v>
          </cell>
          <cell r="I420">
            <v>20</v>
          </cell>
          <cell r="J420">
            <v>20</v>
          </cell>
          <cell r="K420">
            <v>32000</v>
          </cell>
          <cell r="L420">
            <v>32000</v>
          </cell>
          <cell r="M420">
            <v>0</v>
          </cell>
          <cell r="N420">
            <v>0</v>
          </cell>
          <cell r="O420">
            <v>5600</v>
          </cell>
          <cell r="P420">
            <v>5600</v>
          </cell>
        </row>
        <row r="421">
          <cell r="A421">
            <v>11</v>
          </cell>
          <cell r="B421" t="str">
            <v xml:space="preserve"> VIDEO COXIAL CABLE, PWC 7C2V OR EQUAL</v>
          </cell>
          <cell r="C421">
            <v>2000</v>
          </cell>
          <cell r="D421" t="str">
            <v>M</v>
          </cell>
          <cell r="E421">
            <v>16</v>
          </cell>
          <cell r="F421">
            <v>32000</v>
          </cell>
          <cell r="G421">
            <v>0</v>
          </cell>
          <cell r="H421">
            <v>0</v>
          </cell>
          <cell r="I421">
            <v>0.1</v>
          </cell>
          <cell r="J421">
            <v>200</v>
          </cell>
          <cell r="K421">
            <v>16</v>
          </cell>
          <cell r="L421">
            <v>32000</v>
          </cell>
          <cell r="M421">
            <v>0</v>
          </cell>
          <cell r="N421">
            <v>0</v>
          </cell>
          <cell r="O421">
            <v>28</v>
          </cell>
          <cell r="P421">
            <v>56000</v>
          </cell>
        </row>
        <row r="422">
          <cell r="A422">
            <v>12</v>
          </cell>
          <cell r="B422" t="str">
            <v>SHIELDED CABLE, 8C-1.25 SQ.MM</v>
          </cell>
          <cell r="C422">
            <v>1600</v>
          </cell>
          <cell r="D422" t="str">
            <v>M</v>
          </cell>
          <cell r="E422">
            <v>32</v>
          </cell>
          <cell r="F422">
            <v>51200</v>
          </cell>
          <cell r="G422">
            <v>0</v>
          </cell>
          <cell r="H422">
            <v>0</v>
          </cell>
          <cell r="I422">
            <v>7.0000000000000007E-2</v>
          </cell>
          <cell r="J422">
            <v>112</v>
          </cell>
          <cell r="K422">
            <v>32</v>
          </cell>
          <cell r="L422">
            <v>51200</v>
          </cell>
          <cell r="M422">
            <v>0</v>
          </cell>
          <cell r="N422">
            <v>0</v>
          </cell>
          <cell r="O422">
            <v>20</v>
          </cell>
          <cell r="P422">
            <v>32000</v>
          </cell>
        </row>
        <row r="423">
          <cell r="A423">
            <v>13</v>
          </cell>
          <cell r="B423" t="str">
            <v>600V XLPE CABLE, 3C-5.5 SQ.MM</v>
          </cell>
          <cell r="C423">
            <v>1500</v>
          </cell>
          <cell r="D423" t="str">
            <v>M</v>
          </cell>
          <cell r="E423">
            <v>20</v>
          </cell>
          <cell r="F423">
            <v>30000</v>
          </cell>
          <cell r="G423">
            <v>0</v>
          </cell>
          <cell r="H423">
            <v>0</v>
          </cell>
          <cell r="I423">
            <v>0.1</v>
          </cell>
          <cell r="J423">
            <v>150</v>
          </cell>
          <cell r="K423">
            <v>20</v>
          </cell>
          <cell r="L423">
            <v>30000</v>
          </cell>
          <cell r="M423">
            <v>0</v>
          </cell>
          <cell r="N423">
            <v>0</v>
          </cell>
          <cell r="O423">
            <v>28</v>
          </cell>
          <cell r="P423">
            <v>42000</v>
          </cell>
        </row>
        <row r="424">
          <cell r="A424">
            <v>14</v>
          </cell>
          <cell r="B424" t="str">
            <v xml:space="preserve">JUNCTION BOX CL.1 DIV.2 GROUP D 250L x 250W x 150D </v>
          </cell>
          <cell r="C424">
            <v>4</v>
          </cell>
          <cell r="D424" t="str">
            <v>SET</v>
          </cell>
          <cell r="E424">
            <v>8000</v>
          </cell>
          <cell r="F424">
            <v>32000</v>
          </cell>
          <cell r="G424">
            <v>0</v>
          </cell>
          <cell r="H424">
            <v>0</v>
          </cell>
          <cell r="I424">
            <v>4</v>
          </cell>
          <cell r="J424">
            <v>16</v>
          </cell>
          <cell r="K424">
            <v>8000</v>
          </cell>
          <cell r="L424">
            <v>32000</v>
          </cell>
          <cell r="M424">
            <v>0</v>
          </cell>
          <cell r="N424">
            <v>0</v>
          </cell>
          <cell r="O424">
            <v>1120</v>
          </cell>
          <cell r="P424">
            <v>4480</v>
          </cell>
        </row>
        <row r="425">
          <cell r="A425">
            <v>15</v>
          </cell>
          <cell r="B425" t="str">
            <v xml:space="preserve">JUNCTION BOX WEATHER PROOF 250L x 250W x 150D </v>
          </cell>
          <cell r="C425">
            <v>2</v>
          </cell>
          <cell r="D425" t="str">
            <v>SET</v>
          </cell>
          <cell r="E425">
            <v>4000</v>
          </cell>
          <cell r="F425">
            <v>8000</v>
          </cell>
          <cell r="G425">
            <v>0</v>
          </cell>
          <cell r="H425">
            <v>0</v>
          </cell>
          <cell r="I425">
            <v>3</v>
          </cell>
          <cell r="J425">
            <v>6</v>
          </cell>
          <cell r="K425">
            <v>4000</v>
          </cell>
          <cell r="L425">
            <v>8000</v>
          </cell>
          <cell r="M425">
            <v>0</v>
          </cell>
          <cell r="N425">
            <v>0</v>
          </cell>
          <cell r="O425">
            <v>840</v>
          </cell>
          <cell r="P425">
            <v>1680</v>
          </cell>
        </row>
        <row r="426">
          <cell r="A426">
            <v>16</v>
          </cell>
          <cell r="B426" t="str">
            <v>RSG CONDUIT, 2"</v>
          </cell>
          <cell r="C426">
            <v>250</v>
          </cell>
          <cell r="D426" t="str">
            <v>M</v>
          </cell>
          <cell r="E426">
            <v>105</v>
          </cell>
          <cell r="F426">
            <v>26250</v>
          </cell>
          <cell r="G426">
            <v>0</v>
          </cell>
          <cell r="H426">
            <v>0</v>
          </cell>
          <cell r="I426">
            <v>0.98</v>
          </cell>
          <cell r="J426">
            <v>245</v>
          </cell>
          <cell r="K426">
            <v>105</v>
          </cell>
          <cell r="L426">
            <v>26250</v>
          </cell>
          <cell r="M426">
            <v>0</v>
          </cell>
          <cell r="N426">
            <v>0</v>
          </cell>
          <cell r="O426">
            <v>274</v>
          </cell>
          <cell r="P426">
            <v>68500</v>
          </cell>
        </row>
        <row r="427">
          <cell r="A427">
            <v>17</v>
          </cell>
          <cell r="B427" t="str">
            <v>HOT DIPPED GALVALNIZED STEEL U-CHANNEL 41x41x2.0t</v>
          </cell>
          <cell r="C427">
            <v>15</v>
          </cell>
          <cell r="D427" t="str">
            <v>M</v>
          </cell>
          <cell r="E427">
            <v>82</v>
          </cell>
          <cell r="F427">
            <v>1230</v>
          </cell>
          <cell r="G427">
            <v>0</v>
          </cell>
          <cell r="H427">
            <v>0</v>
          </cell>
          <cell r="I427">
            <v>0.40699999999999997</v>
          </cell>
          <cell r="J427">
            <v>6</v>
          </cell>
          <cell r="K427">
            <v>82</v>
          </cell>
          <cell r="L427">
            <v>1230</v>
          </cell>
          <cell r="M427">
            <v>0</v>
          </cell>
          <cell r="N427">
            <v>0</v>
          </cell>
          <cell r="O427">
            <v>114</v>
          </cell>
          <cell r="P427">
            <v>1710</v>
          </cell>
        </row>
        <row r="428">
          <cell r="A428">
            <v>18</v>
          </cell>
          <cell r="B428" t="str">
            <v xml:space="preserve">CAMERA SUPPORT, HOT DIPPED GALVANIZED STEEL </v>
          </cell>
          <cell r="C428">
            <v>4</v>
          </cell>
          <cell r="D428" t="str">
            <v>SET</v>
          </cell>
          <cell r="E428">
            <v>8100</v>
          </cell>
          <cell r="F428">
            <v>32400</v>
          </cell>
          <cell r="G428">
            <v>0</v>
          </cell>
          <cell r="H428">
            <v>0</v>
          </cell>
          <cell r="I428">
            <v>4</v>
          </cell>
          <cell r="J428">
            <v>16</v>
          </cell>
          <cell r="K428">
            <v>8100</v>
          </cell>
          <cell r="L428">
            <v>32400</v>
          </cell>
          <cell r="M428">
            <v>0</v>
          </cell>
          <cell r="N428">
            <v>0</v>
          </cell>
          <cell r="O428">
            <v>1120</v>
          </cell>
          <cell r="P428">
            <v>4480</v>
          </cell>
        </row>
        <row r="429">
          <cell r="B429" t="str">
            <v>W/ COATING, WALL MOUNT. TYPE</v>
          </cell>
          <cell r="C429">
            <v>1.25</v>
          </cell>
          <cell r="D429">
            <v>4.8499999999999996</v>
          </cell>
          <cell r="E429">
            <v>1</v>
          </cell>
          <cell r="F429">
            <v>0</v>
          </cell>
          <cell r="G429">
            <v>0</v>
          </cell>
          <cell r="H429">
            <v>0</v>
          </cell>
          <cell r="I429">
            <v>0.13</v>
          </cell>
          <cell r="J429">
            <v>0</v>
          </cell>
          <cell r="K429">
            <v>0</v>
          </cell>
          <cell r="L429">
            <v>0</v>
          </cell>
          <cell r="M429">
            <v>0</v>
          </cell>
          <cell r="N429">
            <v>0</v>
          </cell>
          <cell r="O429">
            <v>0</v>
          </cell>
          <cell r="P429">
            <v>0</v>
          </cell>
        </row>
        <row r="430">
          <cell r="A430">
            <v>19</v>
          </cell>
          <cell r="B430" t="str">
            <v xml:space="preserve">CAMERA SUPPORT, HOT DIPPED GALVANIZED STEEL </v>
          </cell>
          <cell r="C430">
            <v>6</v>
          </cell>
          <cell r="D430" t="str">
            <v>SET</v>
          </cell>
          <cell r="E430">
            <v>14000</v>
          </cell>
          <cell r="F430">
            <v>84000</v>
          </cell>
          <cell r="G430">
            <v>0</v>
          </cell>
          <cell r="H430">
            <v>0</v>
          </cell>
          <cell r="I430">
            <v>20</v>
          </cell>
          <cell r="J430">
            <v>120</v>
          </cell>
          <cell r="K430">
            <v>14000</v>
          </cell>
          <cell r="L430">
            <v>84000</v>
          </cell>
          <cell r="M430">
            <v>0</v>
          </cell>
          <cell r="N430">
            <v>0</v>
          </cell>
          <cell r="O430">
            <v>5600</v>
          </cell>
          <cell r="P430">
            <v>33600</v>
          </cell>
        </row>
        <row r="431">
          <cell r="B431" t="str">
            <v>W/ COATING, STANCHION TYPE, 3M H , W/FUNDATION</v>
          </cell>
          <cell r="C431">
            <v>1.5</v>
          </cell>
          <cell r="D431">
            <v>5.08</v>
          </cell>
          <cell r="E431">
            <v>1</v>
          </cell>
          <cell r="F431">
            <v>0</v>
          </cell>
          <cell r="G431">
            <v>0</v>
          </cell>
          <cell r="H431">
            <v>0</v>
          </cell>
          <cell r="I431">
            <v>0.15</v>
          </cell>
          <cell r="J431">
            <v>0</v>
          </cell>
          <cell r="K431">
            <v>0</v>
          </cell>
          <cell r="L431">
            <v>0</v>
          </cell>
          <cell r="M431">
            <v>0</v>
          </cell>
          <cell r="N431">
            <v>0</v>
          </cell>
          <cell r="O431">
            <v>0</v>
          </cell>
          <cell r="P431">
            <v>0</v>
          </cell>
        </row>
        <row r="432">
          <cell r="A432">
            <v>20</v>
          </cell>
          <cell r="B432" t="str">
            <v xml:space="preserve"> HOT DIPPED GALVANIZED CONDUIT FITTING, UNION,</v>
          </cell>
          <cell r="C432">
            <v>1</v>
          </cell>
          <cell r="D432" t="str">
            <v>LOT</v>
          </cell>
          <cell r="E432">
            <v>78750</v>
          </cell>
          <cell r="F432">
            <v>78750</v>
          </cell>
          <cell r="G432">
            <v>0</v>
          </cell>
          <cell r="H432">
            <v>0</v>
          </cell>
          <cell r="I432">
            <v>122.5</v>
          </cell>
          <cell r="J432">
            <v>123</v>
          </cell>
          <cell r="K432">
            <v>78750</v>
          </cell>
          <cell r="L432">
            <v>78750</v>
          </cell>
          <cell r="M432">
            <v>0</v>
          </cell>
          <cell r="N432">
            <v>0</v>
          </cell>
          <cell r="O432">
            <v>34300</v>
          </cell>
          <cell r="P432">
            <v>34300</v>
          </cell>
        </row>
        <row r="433">
          <cell r="B433" t="str">
            <v>SEALING FITTING</v>
          </cell>
          <cell r="C433">
            <v>2</v>
          </cell>
          <cell r="D433">
            <v>5.54</v>
          </cell>
          <cell r="E433">
            <v>1</v>
          </cell>
          <cell r="F433">
            <v>0</v>
          </cell>
          <cell r="G433">
            <v>0</v>
          </cell>
          <cell r="H433">
            <v>0</v>
          </cell>
          <cell r="I433">
            <v>0.2</v>
          </cell>
          <cell r="J433">
            <v>0</v>
          </cell>
          <cell r="K433">
            <v>0</v>
          </cell>
          <cell r="L433">
            <v>0</v>
          </cell>
          <cell r="M433">
            <v>0</v>
          </cell>
          <cell r="N433">
            <v>0</v>
          </cell>
          <cell r="O433">
            <v>0</v>
          </cell>
          <cell r="P433">
            <v>0</v>
          </cell>
        </row>
        <row r="434">
          <cell r="A434">
            <v>21</v>
          </cell>
          <cell r="B434" t="str">
            <v>FIBER OPTIC CABLE CABLE , 1 FIBERS</v>
          </cell>
          <cell r="C434">
            <v>1250</v>
          </cell>
          <cell r="D434" t="str">
            <v>M</v>
          </cell>
          <cell r="E434">
            <v>38</v>
          </cell>
          <cell r="F434">
            <v>47500</v>
          </cell>
          <cell r="G434">
            <v>0</v>
          </cell>
          <cell r="H434">
            <v>0</v>
          </cell>
          <cell r="I434">
            <v>0.1</v>
          </cell>
          <cell r="J434">
            <v>125</v>
          </cell>
          <cell r="K434">
            <v>38</v>
          </cell>
          <cell r="L434">
            <v>47500</v>
          </cell>
          <cell r="M434">
            <v>0</v>
          </cell>
          <cell r="N434">
            <v>0</v>
          </cell>
          <cell r="O434">
            <v>28</v>
          </cell>
          <cell r="P434">
            <v>35000</v>
          </cell>
        </row>
        <row r="435">
          <cell r="A435">
            <v>22</v>
          </cell>
          <cell r="B435" t="str">
            <v>FIBER OPTIC VIDEO SIGNAL RECEIVER</v>
          </cell>
          <cell r="C435">
            <v>1</v>
          </cell>
          <cell r="D435" t="str">
            <v>SET</v>
          </cell>
          <cell r="E435">
            <v>23400</v>
          </cell>
          <cell r="F435">
            <v>23400</v>
          </cell>
          <cell r="G435">
            <v>0</v>
          </cell>
          <cell r="H435">
            <v>0</v>
          </cell>
          <cell r="I435">
            <v>4</v>
          </cell>
          <cell r="J435">
            <v>4</v>
          </cell>
          <cell r="K435">
            <v>23400</v>
          </cell>
          <cell r="L435">
            <v>23400</v>
          </cell>
          <cell r="M435">
            <v>0</v>
          </cell>
          <cell r="N435">
            <v>0</v>
          </cell>
          <cell r="O435">
            <v>1120</v>
          </cell>
          <cell r="P435">
            <v>1120</v>
          </cell>
        </row>
        <row r="436">
          <cell r="A436">
            <v>23</v>
          </cell>
          <cell r="B436" t="str">
            <v>FIBER OPTIC VIDEO SIGNAL TRANSMITER</v>
          </cell>
          <cell r="C436">
            <v>1</v>
          </cell>
          <cell r="D436" t="str">
            <v>SET</v>
          </cell>
          <cell r="E436">
            <v>25200</v>
          </cell>
          <cell r="F436">
            <v>25200</v>
          </cell>
          <cell r="G436">
            <v>0</v>
          </cell>
          <cell r="H436">
            <v>0</v>
          </cell>
          <cell r="I436">
            <v>4</v>
          </cell>
          <cell r="J436">
            <v>4</v>
          </cell>
          <cell r="K436">
            <v>25200</v>
          </cell>
          <cell r="L436">
            <v>25200</v>
          </cell>
          <cell r="M436">
            <v>0</v>
          </cell>
          <cell r="N436">
            <v>0</v>
          </cell>
          <cell r="O436">
            <v>1120</v>
          </cell>
          <cell r="P436">
            <v>1120</v>
          </cell>
        </row>
        <row r="437">
          <cell r="A437">
            <v>24</v>
          </cell>
          <cell r="B437" t="str">
            <v xml:space="preserve"> MISCELLANEOUS MATERIALS</v>
          </cell>
          <cell r="C437">
            <v>1</v>
          </cell>
          <cell r="D437" t="str">
            <v>LOT</v>
          </cell>
          <cell r="E437">
            <v>50879.4</v>
          </cell>
          <cell r="F437">
            <v>50879</v>
          </cell>
          <cell r="G437">
            <v>0</v>
          </cell>
          <cell r="H437">
            <v>0</v>
          </cell>
          <cell r="I437">
            <v>38.61</v>
          </cell>
          <cell r="J437">
            <v>39</v>
          </cell>
          <cell r="K437">
            <v>50879</v>
          </cell>
          <cell r="L437">
            <v>50879</v>
          </cell>
          <cell r="M437">
            <v>0</v>
          </cell>
          <cell r="N437">
            <v>0</v>
          </cell>
          <cell r="O437">
            <v>10811</v>
          </cell>
          <cell r="P437">
            <v>10811</v>
          </cell>
        </row>
        <row r="438">
          <cell r="B438" t="str">
            <v>SUB-TOTAL : (G)</v>
          </cell>
          <cell r="C438">
            <v>3.5</v>
          </cell>
          <cell r="D438">
            <v>8.08</v>
          </cell>
          <cell r="E438">
            <v>1</v>
          </cell>
          <cell r="F438">
            <v>1746859</v>
          </cell>
          <cell r="G438">
            <v>0</v>
          </cell>
          <cell r="H438">
            <v>0</v>
          </cell>
          <cell r="I438">
            <v>0.10000023841857911</v>
          </cell>
          <cell r="J438">
            <v>1326</v>
          </cell>
          <cell r="K438">
            <v>0</v>
          </cell>
          <cell r="L438">
            <v>1746859</v>
          </cell>
          <cell r="M438">
            <v>0</v>
          </cell>
          <cell r="N438">
            <v>0</v>
          </cell>
          <cell r="O438">
            <v>0</v>
          </cell>
          <cell r="P438">
            <v>371601</v>
          </cell>
        </row>
        <row r="439">
          <cell r="B439" t="str">
            <v xml:space="preserve">XS </v>
          </cell>
          <cell r="C439">
            <v>4</v>
          </cell>
          <cell r="D439">
            <v>8.56</v>
          </cell>
          <cell r="E439">
            <v>1</v>
          </cell>
          <cell r="F439">
            <v>0</v>
          </cell>
          <cell r="G439">
            <v>0</v>
          </cell>
          <cell r="H439">
            <v>0</v>
          </cell>
          <cell r="I439">
            <v>0.41</v>
          </cell>
          <cell r="J439">
            <v>0</v>
          </cell>
          <cell r="K439">
            <v>0</v>
          </cell>
          <cell r="L439">
            <v>0</v>
          </cell>
          <cell r="M439">
            <v>0</v>
          </cell>
          <cell r="N439">
            <v>0</v>
          </cell>
          <cell r="O439">
            <v>0</v>
          </cell>
          <cell r="P439">
            <v>0</v>
          </cell>
        </row>
        <row r="440">
          <cell r="B440" t="str">
            <v xml:space="preserve">XS </v>
          </cell>
          <cell r="C440">
            <v>5</v>
          </cell>
          <cell r="D440">
            <v>9.5299999999999994</v>
          </cell>
          <cell r="E440">
            <v>1</v>
          </cell>
          <cell r="F440">
            <v>0</v>
          </cell>
          <cell r="G440">
            <v>0</v>
          </cell>
          <cell r="H440">
            <v>0</v>
          </cell>
          <cell r="I440">
            <v>0.51</v>
          </cell>
          <cell r="J440">
            <v>0</v>
          </cell>
          <cell r="K440">
            <v>0</v>
          </cell>
          <cell r="L440">
            <v>0</v>
          </cell>
          <cell r="M440">
            <v>0</v>
          </cell>
          <cell r="N440">
            <v>0</v>
          </cell>
          <cell r="O440">
            <v>0</v>
          </cell>
          <cell r="P440">
            <v>0</v>
          </cell>
        </row>
        <row r="441">
          <cell r="A441" t="str">
            <v>H.</v>
          </cell>
          <cell r="B441" t="str">
            <v xml:space="preserve"> CATHODIC PROTECTION SYSTEM </v>
          </cell>
          <cell r="C441">
            <v>6</v>
          </cell>
          <cell r="D441">
            <v>10.97</v>
          </cell>
          <cell r="E441">
            <v>1.25</v>
          </cell>
          <cell r="F441">
            <v>0</v>
          </cell>
          <cell r="G441">
            <v>0</v>
          </cell>
          <cell r="H441">
            <v>0</v>
          </cell>
          <cell r="I441">
            <v>0.61</v>
          </cell>
          <cell r="J441">
            <v>0</v>
          </cell>
          <cell r="K441">
            <v>0</v>
          </cell>
          <cell r="L441">
            <v>0</v>
          </cell>
          <cell r="M441">
            <v>0</v>
          </cell>
          <cell r="N441">
            <v>0</v>
          </cell>
          <cell r="O441">
            <v>0</v>
          </cell>
          <cell r="P441">
            <v>0</v>
          </cell>
        </row>
        <row r="442">
          <cell r="A442">
            <v>1</v>
          </cell>
          <cell r="B442" t="str">
            <v>40LB型鎂犧牲陽極</v>
          </cell>
          <cell r="C442">
            <v>60</v>
          </cell>
          <cell r="D442" t="str">
            <v>SET</v>
          </cell>
          <cell r="E442">
            <v>8000</v>
          </cell>
          <cell r="F442">
            <v>480000</v>
          </cell>
          <cell r="G442">
            <v>0</v>
          </cell>
          <cell r="H442">
            <v>0</v>
          </cell>
          <cell r="I442">
            <v>9</v>
          </cell>
          <cell r="J442">
            <v>540</v>
          </cell>
          <cell r="K442">
            <v>8000</v>
          </cell>
          <cell r="L442">
            <v>480000</v>
          </cell>
          <cell r="M442">
            <v>0</v>
          </cell>
          <cell r="N442">
            <v>0</v>
          </cell>
          <cell r="O442">
            <v>2520</v>
          </cell>
          <cell r="P442">
            <v>151200</v>
          </cell>
        </row>
        <row r="443">
          <cell r="A443">
            <v>2</v>
          </cell>
          <cell r="B443" t="str">
            <v xml:space="preserve">ZINC GROUNDING CELL, FOUR ANODE UNITS WITH </v>
          </cell>
          <cell r="C443">
            <v>5</v>
          </cell>
          <cell r="D443" t="str">
            <v>SET</v>
          </cell>
          <cell r="E443">
            <v>14000</v>
          </cell>
          <cell r="F443">
            <v>70000</v>
          </cell>
          <cell r="G443">
            <v>0</v>
          </cell>
          <cell r="H443">
            <v>0</v>
          </cell>
          <cell r="I443">
            <v>6</v>
          </cell>
          <cell r="J443">
            <v>30</v>
          </cell>
          <cell r="K443">
            <v>14000</v>
          </cell>
          <cell r="L443">
            <v>70000</v>
          </cell>
          <cell r="M443">
            <v>0</v>
          </cell>
          <cell r="N443">
            <v>0</v>
          </cell>
          <cell r="O443">
            <v>1680</v>
          </cell>
          <cell r="P443">
            <v>8400</v>
          </cell>
        </row>
        <row r="444">
          <cell r="B444" t="str">
            <v xml:space="preserve">10 FT OF #6 AWG HMWPE CATHODIC </v>
          </cell>
          <cell r="C444">
            <v>12</v>
          </cell>
          <cell r="D444">
            <v>12.7</v>
          </cell>
          <cell r="E444">
            <v>1.25</v>
          </cell>
          <cell r="F444">
            <v>0</v>
          </cell>
          <cell r="G444">
            <v>0</v>
          </cell>
          <cell r="H444">
            <v>0</v>
          </cell>
          <cell r="I444">
            <v>1.22</v>
          </cell>
          <cell r="J444">
            <v>0</v>
          </cell>
          <cell r="K444">
            <v>0</v>
          </cell>
          <cell r="L444">
            <v>0</v>
          </cell>
          <cell r="M444">
            <v>0</v>
          </cell>
          <cell r="N444">
            <v>0</v>
          </cell>
          <cell r="O444">
            <v>0</v>
          </cell>
          <cell r="P444">
            <v>0</v>
          </cell>
        </row>
        <row r="445">
          <cell r="B445" t="str">
            <v xml:space="preserve">PROTECTION COPPER CABLE, 1.4"X1.4"X60" </v>
          </cell>
          <cell r="C445">
            <v>14</v>
          </cell>
          <cell r="D445">
            <v>12.7</v>
          </cell>
          <cell r="E445">
            <v>1.25</v>
          </cell>
          <cell r="F445">
            <v>0</v>
          </cell>
          <cell r="G445">
            <v>0</v>
          </cell>
          <cell r="H445">
            <v>0</v>
          </cell>
          <cell r="I445">
            <v>1.42</v>
          </cell>
          <cell r="J445">
            <v>0</v>
          </cell>
          <cell r="K445">
            <v>0</v>
          </cell>
          <cell r="L445">
            <v>0</v>
          </cell>
          <cell r="M445">
            <v>0</v>
          </cell>
          <cell r="N445">
            <v>0</v>
          </cell>
          <cell r="O445">
            <v>0</v>
          </cell>
          <cell r="P445">
            <v>0</v>
          </cell>
          <cell r="Q445">
            <v>0</v>
          </cell>
        </row>
        <row r="446">
          <cell r="B446" t="str">
            <v>ANODE</v>
          </cell>
          <cell r="C446">
            <v>16</v>
          </cell>
          <cell r="D446">
            <v>12.7</v>
          </cell>
          <cell r="E446">
            <v>1.25</v>
          </cell>
          <cell r="F446">
            <v>0</v>
          </cell>
          <cell r="G446">
            <v>0</v>
          </cell>
          <cell r="H446">
            <v>0</v>
          </cell>
          <cell r="I446">
            <v>1.62</v>
          </cell>
          <cell r="J446">
            <v>0</v>
          </cell>
          <cell r="K446">
            <v>0</v>
          </cell>
          <cell r="L446">
            <v>0</v>
          </cell>
          <cell r="M446">
            <v>0</v>
          </cell>
          <cell r="N446">
            <v>0</v>
          </cell>
          <cell r="O446">
            <v>0</v>
          </cell>
          <cell r="P446">
            <v>0</v>
          </cell>
        </row>
        <row r="447">
          <cell r="A447">
            <v>3</v>
          </cell>
          <cell r="B447" t="str">
            <v>TEST JUNTION BOX</v>
          </cell>
          <cell r="C447">
            <v>7</v>
          </cell>
          <cell r="D447" t="str">
            <v>SET</v>
          </cell>
          <cell r="E447">
            <v>3000</v>
          </cell>
          <cell r="F447">
            <v>21000</v>
          </cell>
          <cell r="G447">
            <v>0</v>
          </cell>
          <cell r="H447">
            <v>0</v>
          </cell>
          <cell r="I447">
            <v>6</v>
          </cell>
          <cell r="J447">
            <v>42</v>
          </cell>
          <cell r="K447">
            <v>3000</v>
          </cell>
          <cell r="L447">
            <v>21000</v>
          </cell>
          <cell r="M447">
            <v>0</v>
          </cell>
          <cell r="N447">
            <v>0</v>
          </cell>
          <cell r="O447">
            <v>1680</v>
          </cell>
          <cell r="P447">
            <v>11760</v>
          </cell>
        </row>
        <row r="448">
          <cell r="A448">
            <v>4</v>
          </cell>
          <cell r="B448" t="str">
            <v>Cu-CuS04 REFERENCE ELECTRODE WITH 10 FT OF</v>
          </cell>
          <cell r="C448">
            <v>7</v>
          </cell>
          <cell r="D448" t="str">
            <v>SET</v>
          </cell>
          <cell r="E448">
            <v>4000</v>
          </cell>
          <cell r="F448">
            <v>28000</v>
          </cell>
          <cell r="G448">
            <v>0</v>
          </cell>
          <cell r="H448">
            <v>0</v>
          </cell>
          <cell r="I448">
            <v>6</v>
          </cell>
          <cell r="J448">
            <v>42</v>
          </cell>
          <cell r="K448">
            <v>4000</v>
          </cell>
          <cell r="L448">
            <v>28000</v>
          </cell>
          <cell r="M448">
            <v>0</v>
          </cell>
          <cell r="N448">
            <v>0</v>
          </cell>
          <cell r="O448">
            <v>1680</v>
          </cell>
          <cell r="P448">
            <v>11760</v>
          </cell>
        </row>
        <row r="449">
          <cell r="B449" t="str">
            <v xml:space="preserve">#8 AWG HMWPE CATHODIC PROTECTION  </v>
          </cell>
          <cell r="C449">
            <v>22</v>
          </cell>
          <cell r="D449">
            <v>12.7</v>
          </cell>
          <cell r="E449">
            <v>1.25</v>
          </cell>
          <cell r="I449">
            <v>2.23</v>
          </cell>
          <cell r="J449">
            <v>11.72</v>
          </cell>
          <cell r="K449">
            <v>13.950000000000001</v>
          </cell>
          <cell r="P449">
            <v>8</v>
          </cell>
        </row>
        <row r="450">
          <cell r="B450" t="str">
            <v xml:space="preserve">COPPER CABLE &amp; BACKFILL OVER SIZE   </v>
          </cell>
        </row>
        <row r="451">
          <cell r="B451" t="str">
            <v>6" D x 10" L, GLOBAL TYPE OR EQUAL</v>
          </cell>
        </row>
        <row r="452">
          <cell r="A452">
            <v>5</v>
          </cell>
          <cell r="B452" t="str">
            <v>#8AWG 1/C HALAR CABLE</v>
          </cell>
          <cell r="C452">
            <v>475</v>
          </cell>
          <cell r="D452" t="str">
            <v>M</v>
          </cell>
          <cell r="E452">
            <v>120</v>
          </cell>
          <cell r="F452">
            <v>57000</v>
          </cell>
          <cell r="G452">
            <v>0</v>
          </cell>
          <cell r="H452">
            <v>0</v>
          </cell>
          <cell r="I452">
            <v>0.12</v>
          </cell>
          <cell r="J452">
            <v>57</v>
          </cell>
          <cell r="K452">
            <v>120</v>
          </cell>
          <cell r="L452">
            <v>57000</v>
          </cell>
          <cell r="M452">
            <v>0</v>
          </cell>
          <cell r="N452">
            <v>0</v>
          </cell>
          <cell r="O452">
            <v>34</v>
          </cell>
          <cell r="P452">
            <v>16150</v>
          </cell>
        </row>
        <row r="453">
          <cell r="A453">
            <v>6</v>
          </cell>
          <cell r="B453" t="str">
            <v>CADWELD POWDER CARTRIDGE, CA-25 TYPE</v>
          </cell>
          <cell r="C453">
            <v>15</v>
          </cell>
          <cell r="D453" t="str">
            <v>PCS</v>
          </cell>
          <cell r="E453">
            <v>125</v>
          </cell>
          <cell r="F453">
            <v>1875</v>
          </cell>
          <cell r="G453">
            <v>0</v>
          </cell>
          <cell r="H453">
            <v>0</v>
          </cell>
          <cell r="I453">
            <v>1</v>
          </cell>
          <cell r="J453">
            <v>15</v>
          </cell>
          <cell r="K453">
            <v>125</v>
          </cell>
          <cell r="L453">
            <v>1875</v>
          </cell>
          <cell r="M453">
            <v>0</v>
          </cell>
          <cell r="N453">
            <v>0</v>
          </cell>
          <cell r="O453">
            <v>280</v>
          </cell>
          <cell r="P453">
            <v>4200</v>
          </cell>
        </row>
        <row r="454">
          <cell r="A454">
            <v>7</v>
          </cell>
          <cell r="B454" t="str">
            <v>CADWELD MOLD</v>
          </cell>
          <cell r="C454">
            <v>1</v>
          </cell>
          <cell r="D454" t="str">
            <v>SET</v>
          </cell>
          <cell r="E454">
            <v>1500</v>
          </cell>
          <cell r="F454">
            <v>1500</v>
          </cell>
          <cell r="G454">
            <v>0</v>
          </cell>
          <cell r="H454">
            <v>0</v>
          </cell>
          <cell r="I454">
            <v>0</v>
          </cell>
          <cell r="J454">
            <v>0</v>
          </cell>
          <cell r="K454">
            <v>1500</v>
          </cell>
          <cell r="L454">
            <v>1500</v>
          </cell>
          <cell r="M454">
            <v>0</v>
          </cell>
          <cell r="N454">
            <v>0</v>
          </cell>
          <cell r="O454">
            <v>0</v>
          </cell>
          <cell r="P454">
            <v>0</v>
          </cell>
        </row>
        <row r="455">
          <cell r="A455">
            <v>8</v>
          </cell>
          <cell r="B455" t="str">
            <v>C TYPE LUG</v>
          </cell>
          <cell r="C455">
            <v>60</v>
          </cell>
          <cell r="D455" t="str">
            <v>PCS</v>
          </cell>
          <cell r="E455">
            <v>50</v>
          </cell>
          <cell r="F455">
            <v>3000</v>
          </cell>
          <cell r="G455">
            <v>0</v>
          </cell>
          <cell r="H455">
            <v>0</v>
          </cell>
          <cell r="I455">
            <v>0.5</v>
          </cell>
          <cell r="J455">
            <v>30</v>
          </cell>
          <cell r="K455">
            <v>50</v>
          </cell>
          <cell r="L455">
            <v>3000</v>
          </cell>
          <cell r="M455">
            <v>0</v>
          </cell>
          <cell r="N455">
            <v>0</v>
          </cell>
          <cell r="O455">
            <v>140</v>
          </cell>
          <cell r="P455">
            <v>8400</v>
          </cell>
        </row>
        <row r="456">
          <cell r="A456">
            <v>9</v>
          </cell>
          <cell r="B456" t="str">
            <v>TOOL,MOLD SUPPORT CLAMP CADWELD CAB-320</v>
          </cell>
          <cell r="C456">
            <v>1</v>
          </cell>
          <cell r="D456" t="str">
            <v>PCS</v>
          </cell>
          <cell r="E456">
            <v>2500</v>
          </cell>
          <cell r="F456">
            <v>2500</v>
          </cell>
          <cell r="G456">
            <v>0</v>
          </cell>
          <cell r="H456">
            <v>0</v>
          </cell>
          <cell r="I456">
            <v>0</v>
          </cell>
          <cell r="J456">
            <v>0</v>
          </cell>
          <cell r="K456">
            <v>2500</v>
          </cell>
          <cell r="L456">
            <v>2500</v>
          </cell>
          <cell r="M456">
            <v>0</v>
          </cell>
          <cell r="N456">
            <v>0</v>
          </cell>
          <cell r="O456">
            <v>0</v>
          </cell>
          <cell r="P456">
            <v>0</v>
          </cell>
        </row>
        <row r="457">
          <cell r="A457">
            <v>10</v>
          </cell>
          <cell r="B457" t="str">
            <v xml:space="preserve">NONMETALLIC CONDUIT, PVC CNS 1302 UPVC </v>
          </cell>
          <cell r="C457">
            <v>285</v>
          </cell>
          <cell r="D457" t="str">
            <v>M</v>
          </cell>
          <cell r="E457">
            <v>16</v>
          </cell>
          <cell r="F457">
            <v>4560</v>
          </cell>
          <cell r="G457">
            <v>0</v>
          </cell>
          <cell r="H457">
            <v>0</v>
          </cell>
          <cell r="I457">
            <v>0.5</v>
          </cell>
          <cell r="J457">
            <v>143</v>
          </cell>
          <cell r="K457">
            <v>16</v>
          </cell>
          <cell r="L457">
            <v>4560</v>
          </cell>
          <cell r="M457">
            <v>0</v>
          </cell>
          <cell r="N457">
            <v>0</v>
          </cell>
          <cell r="O457">
            <v>140</v>
          </cell>
          <cell r="P457">
            <v>39900</v>
          </cell>
          <cell r="Q457">
            <v>0</v>
          </cell>
        </row>
        <row r="458">
          <cell r="B458" t="str">
            <v>TABLE 1, 1"</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row>
        <row r="459">
          <cell r="A459">
            <v>11</v>
          </cell>
          <cell r="B459" t="str">
            <v xml:space="preserve">CONCRETE, 3000PSI </v>
          </cell>
          <cell r="C459">
            <v>3</v>
          </cell>
          <cell r="D459" t="str">
            <v>M3</v>
          </cell>
          <cell r="E459" t="str">
            <v>M+L</v>
          </cell>
          <cell r="F459" t="str">
            <v>M+L</v>
          </cell>
          <cell r="G459">
            <v>0</v>
          </cell>
          <cell r="H459">
            <v>0</v>
          </cell>
          <cell r="I459">
            <v>0</v>
          </cell>
          <cell r="J459">
            <v>0</v>
          </cell>
          <cell r="K459" t="str">
            <v>M+L</v>
          </cell>
          <cell r="L459" t="str">
            <v>M+L</v>
          </cell>
          <cell r="M459">
            <v>0</v>
          </cell>
          <cell r="N459">
            <v>0</v>
          </cell>
          <cell r="O459">
            <v>2300</v>
          </cell>
          <cell r="P459">
            <v>6900</v>
          </cell>
        </row>
        <row r="460">
          <cell r="A460">
            <v>12</v>
          </cell>
          <cell r="B460" t="str">
            <v>STEEL REINFORCING BAR, 3/8"</v>
          </cell>
          <cell r="C460">
            <v>610</v>
          </cell>
          <cell r="D460" t="str">
            <v>KG</v>
          </cell>
          <cell r="E460" t="str">
            <v>M+L</v>
          </cell>
          <cell r="F460" t="str">
            <v>M+L</v>
          </cell>
          <cell r="G460">
            <v>0</v>
          </cell>
          <cell r="H460">
            <v>0</v>
          </cell>
          <cell r="I460">
            <v>0</v>
          </cell>
          <cell r="J460">
            <v>0</v>
          </cell>
          <cell r="K460" t="str">
            <v>M+L</v>
          </cell>
          <cell r="L460" t="str">
            <v>M+L</v>
          </cell>
          <cell r="M460">
            <v>0</v>
          </cell>
          <cell r="N460">
            <v>0</v>
          </cell>
          <cell r="O460">
            <v>16</v>
          </cell>
          <cell r="P460">
            <v>9760</v>
          </cell>
        </row>
        <row r="461">
          <cell r="A461">
            <v>13</v>
          </cell>
          <cell r="B461" t="str">
            <v xml:space="preserve"> EXCAVATION</v>
          </cell>
          <cell r="C461">
            <v>152</v>
          </cell>
          <cell r="D461" t="str">
            <v>M3</v>
          </cell>
          <cell r="E461" t="str">
            <v>M+L</v>
          </cell>
          <cell r="F461" t="str">
            <v>M+L</v>
          </cell>
          <cell r="G461">
            <v>0</v>
          </cell>
          <cell r="H461">
            <v>0</v>
          </cell>
          <cell r="I461">
            <v>0</v>
          </cell>
          <cell r="J461">
            <v>0</v>
          </cell>
          <cell r="K461" t="str">
            <v>M+L</v>
          </cell>
          <cell r="L461" t="str">
            <v>M+L</v>
          </cell>
          <cell r="M461">
            <v>0</v>
          </cell>
          <cell r="N461">
            <v>0</v>
          </cell>
          <cell r="O461">
            <v>120</v>
          </cell>
          <cell r="P461">
            <v>18240</v>
          </cell>
        </row>
        <row r="462">
          <cell r="A462">
            <v>14</v>
          </cell>
          <cell r="B462" t="str">
            <v xml:space="preserve"> BACKFILL SAND</v>
          </cell>
          <cell r="C462">
            <v>50</v>
          </cell>
          <cell r="D462" t="str">
            <v>M3</v>
          </cell>
          <cell r="E462" t="str">
            <v>M+L</v>
          </cell>
          <cell r="F462" t="str">
            <v>M+L</v>
          </cell>
          <cell r="G462">
            <v>0</v>
          </cell>
          <cell r="H462">
            <v>0</v>
          </cell>
          <cell r="I462">
            <v>0</v>
          </cell>
          <cell r="J462">
            <v>0</v>
          </cell>
          <cell r="K462" t="str">
            <v>M+L</v>
          </cell>
          <cell r="L462" t="str">
            <v>M+L</v>
          </cell>
          <cell r="M462">
            <v>0</v>
          </cell>
          <cell r="N462">
            <v>0</v>
          </cell>
          <cell r="O462">
            <v>550</v>
          </cell>
          <cell r="P462">
            <v>27500</v>
          </cell>
        </row>
        <row r="463">
          <cell r="A463">
            <v>15</v>
          </cell>
          <cell r="B463" t="str">
            <v xml:space="preserve"> BACKFILL STONE</v>
          </cell>
          <cell r="C463">
            <v>31</v>
          </cell>
          <cell r="D463" t="str">
            <v>M3</v>
          </cell>
          <cell r="E463" t="str">
            <v>M+L</v>
          </cell>
          <cell r="F463" t="str">
            <v>M+L</v>
          </cell>
          <cell r="G463">
            <v>0</v>
          </cell>
          <cell r="H463">
            <v>0</v>
          </cell>
          <cell r="I463">
            <v>0</v>
          </cell>
          <cell r="J463">
            <v>0</v>
          </cell>
          <cell r="K463" t="str">
            <v>M+L</v>
          </cell>
          <cell r="L463" t="str">
            <v>M+L</v>
          </cell>
          <cell r="M463">
            <v>0</v>
          </cell>
          <cell r="N463">
            <v>0</v>
          </cell>
          <cell r="O463">
            <v>520</v>
          </cell>
          <cell r="P463">
            <v>16120</v>
          </cell>
        </row>
        <row r="464">
          <cell r="A464">
            <v>16</v>
          </cell>
          <cell r="B464" t="str">
            <v xml:space="preserve"> DISPOSAL</v>
          </cell>
          <cell r="C464">
            <v>80</v>
          </cell>
          <cell r="D464" t="str">
            <v>M3</v>
          </cell>
          <cell r="E464" t="str">
            <v>M+L</v>
          </cell>
          <cell r="F464" t="str">
            <v>M+L</v>
          </cell>
          <cell r="G464">
            <v>0</v>
          </cell>
          <cell r="H464">
            <v>0</v>
          </cell>
          <cell r="I464">
            <v>0</v>
          </cell>
          <cell r="J464">
            <v>0</v>
          </cell>
          <cell r="K464" t="str">
            <v>M+L</v>
          </cell>
          <cell r="L464" t="str">
            <v>M+L</v>
          </cell>
          <cell r="M464">
            <v>0</v>
          </cell>
          <cell r="N464">
            <v>0</v>
          </cell>
          <cell r="O464">
            <v>220</v>
          </cell>
          <cell r="P464">
            <v>17600</v>
          </cell>
        </row>
        <row r="465">
          <cell r="A465">
            <v>17</v>
          </cell>
          <cell r="B465" t="str">
            <v>熱縮絕緣套管理(含熱溶膠)</v>
          </cell>
          <cell r="C465">
            <v>9</v>
          </cell>
          <cell r="D465" t="str">
            <v>PCS</v>
          </cell>
          <cell r="E465">
            <v>500</v>
          </cell>
          <cell r="F465">
            <v>4500</v>
          </cell>
          <cell r="G465">
            <v>0</v>
          </cell>
          <cell r="H465">
            <v>0</v>
          </cell>
          <cell r="I465">
            <v>2</v>
          </cell>
          <cell r="J465">
            <v>18</v>
          </cell>
          <cell r="K465">
            <v>500</v>
          </cell>
          <cell r="L465">
            <v>4500</v>
          </cell>
          <cell r="M465">
            <v>0</v>
          </cell>
          <cell r="N465">
            <v>0</v>
          </cell>
          <cell r="O465">
            <v>560</v>
          </cell>
          <cell r="P465">
            <v>5040</v>
          </cell>
        </row>
        <row r="466">
          <cell r="A466">
            <v>18</v>
          </cell>
          <cell r="B466" t="str">
            <v>自融型絕緣膠帶</v>
          </cell>
          <cell r="C466">
            <v>7</v>
          </cell>
          <cell r="D466" t="str">
            <v>ROLL</v>
          </cell>
          <cell r="E466">
            <v>300</v>
          </cell>
          <cell r="F466">
            <v>2100</v>
          </cell>
          <cell r="G466">
            <v>0</v>
          </cell>
          <cell r="H466">
            <v>0</v>
          </cell>
          <cell r="I466">
            <v>1</v>
          </cell>
          <cell r="J466">
            <v>7</v>
          </cell>
          <cell r="K466">
            <v>300</v>
          </cell>
          <cell r="L466">
            <v>2100</v>
          </cell>
          <cell r="M466">
            <v>0</v>
          </cell>
          <cell r="N466">
            <v>0</v>
          </cell>
          <cell r="O466">
            <v>280</v>
          </cell>
          <cell r="P466">
            <v>1960</v>
          </cell>
        </row>
        <row r="467">
          <cell r="A467">
            <v>19</v>
          </cell>
          <cell r="B467" t="str">
            <v>熱融焊點PE包覆蓋</v>
          </cell>
          <cell r="C467">
            <v>8</v>
          </cell>
          <cell r="D467" t="str">
            <v>PCS</v>
          </cell>
          <cell r="E467">
            <v>350</v>
          </cell>
          <cell r="F467">
            <v>2800</v>
          </cell>
          <cell r="G467">
            <v>0</v>
          </cell>
          <cell r="H467">
            <v>0</v>
          </cell>
          <cell r="I467">
            <v>1</v>
          </cell>
          <cell r="J467">
            <v>8</v>
          </cell>
          <cell r="K467">
            <v>350</v>
          </cell>
          <cell r="L467">
            <v>2800</v>
          </cell>
          <cell r="M467">
            <v>0</v>
          </cell>
          <cell r="N467">
            <v>0</v>
          </cell>
          <cell r="O467">
            <v>280</v>
          </cell>
          <cell r="P467">
            <v>2240</v>
          </cell>
        </row>
        <row r="468">
          <cell r="A468">
            <v>20</v>
          </cell>
          <cell r="B468" t="str">
            <v>MISCELLANEOUS INCLUDE 防蝕系統測試調整 &amp; 交通安全措施費</v>
          </cell>
          <cell r="C468">
            <v>1</v>
          </cell>
          <cell r="D468" t="str">
            <v>LOT</v>
          </cell>
          <cell r="E468">
            <v>67883.5</v>
          </cell>
          <cell r="F468">
            <v>67884</v>
          </cell>
          <cell r="G468">
            <v>0</v>
          </cell>
          <cell r="H468">
            <v>0</v>
          </cell>
          <cell r="I468">
            <v>93.2</v>
          </cell>
          <cell r="J468">
            <v>93</v>
          </cell>
          <cell r="K468">
            <v>67884</v>
          </cell>
          <cell r="L468">
            <v>67884</v>
          </cell>
          <cell r="M468">
            <v>0</v>
          </cell>
          <cell r="N468">
            <v>0</v>
          </cell>
          <cell r="O468">
            <v>26096</v>
          </cell>
          <cell r="P468">
            <v>26096</v>
          </cell>
        </row>
        <row r="469">
          <cell r="B469" t="str">
            <v>SUB-TOTAL : (H)</v>
          </cell>
          <cell r="C469">
            <v>0</v>
          </cell>
          <cell r="D469">
            <v>0</v>
          </cell>
          <cell r="E469">
            <v>0</v>
          </cell>
          <cell r="F469">
            <v>746719</v>
          </cell>
          <cell r="G469">
            <v>0</v>
          </cell>
          <cell r="H469">
            <v>0</v>
          </cell>
          <cell r="I469">
            <v>0</v>
          </cell>
          <cell r="J469">
            <v>1025</v>
          </cell>
          <cell r="K469">
            <v>0</v>
          </cell>
          <cell r="L469">
            <v>746719</v>
          </cell>
          <cell r="M469">
            <v>0</v>
          </cell>
          <cell r="N469">
            <v>0</v>
          </cell>
          <cell r="O469">
            <v>0</v>
          </cell>
          <cell r="P469">
            <v>383226</v>
          </cell>
        </row>
        <row r="470">
          <cell r="F470">
            <v>0</v>
          </cell>
          <cell r="G470">
            <v>0</v>
          </cell>
          <cell r="H470">
            <v>0</v>
          </cell>
          <cell r="I470">
            <v>0</v>
          </cell>
          <cell r="J470">
            <v>0</v>
          </cell>
          <cell r="K470">
            <v>0</v>
          </cell>
          <cell r="L470">
            <v>0</v>
          </cell>
          <cell r="M470">
            <v>0</v>
          </cell>
          <cell r="N470">
            <v>0</v>
          </cell>
          <cell r="O470">
            <v>0</v>
          </cell>
          <cell r="P470">
            <v>0</v>
          </cell>
        </row>
        <row r="471">
          <cell r="B471" t="str">
            <v>PVC???? 7C-2SQ.MM</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row>
        <row r="472">
          <cell r="F472">
            <v>0</v>
          </cell>
          <cell r="G472">
            <v>0</v>
          </cell>
          <cell r="H472">
            <v>0</v>
          </cell>
          <cell r="I472">
            <v>0</v>
          </cell>
          <cell r="J472">
            <v>0</v>
          </cell>
          <cell r="K472">
            <v>0</v>
          </cell>
          <cell r="L472">
            <v>0</v>
          </cell>
          <cell r="M472">
            <v>0</v>
          </cell>
          <cell r="N472">
            <v>0</v>
          </cell>
          <cell r="O472">
            <v>0</v>
          </cell>
          <cell r="P472">
            <v>0</v>
          </cell>
        </row>
        <row r="473">
          <cell r="A473" t="str">
            <v>I.</v>
          </cell>
          <cell r="B473" t="str">
            <v>APS SYSTEM</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B474" t="str">
            <v>D&amp;F SYSTEM PANEL, INCLUDING</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row>
        <row r="475">
          <cell r="A475">
            <v>1</v>
          </cell>
          <cell r="B475" t="str">
            <v>PLC BASE PANEL, INDOOR IP20 ENCLOSURE, W/</v>
          </cell>
          <cell r="C475">
            <v>1</v>
          </cell>
          <cell r="D475" t="str">
            <v>SET</v>
          </cell>
          <cell r="E475">
            <v>1285400</v>
          </cell>
          <cell r="F475">
            <v>1285400</v>
          </cell>
          <cell r="G475">
            <v>0</v>
          </cell>
          <cell r="H475">
            <v>0</v>
          </cell>
          <cell r="I475">
            <v>50</v>
          </cell>
          <cell r="J475">
            <v>50</v>
          </cell>
          <cell r="K475">
            <v>1285400</v>
          </cell>
          <cell r="L475">
            <v>1285400</v>
          </cell>
          <cell r="M475">
            <v>0</v>
          </cell>
          <cell r="N475">
            <v>0</v>
          </cell>
          <cell r="O475">
            <v>14000</v>
          </cell>
          <cell r="P475">
            <v>14000</v>
          </cell>
        </row>
        <row r="476">
          <cell r="B476" t="str">
            <v xml:space="preserve">POWER SUPPLY, DIx144, DOx100, </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row>
        <row r="477">
          <cell r="B477" t="str">
            <v>INTERPOSITION RELAY x50,  WIRING, AND TB.</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row>
        <row r="478">
          <cell r="A478">
            <v>19</v>
          </cell>
          <cell r="B478" t="str">
            <v>SOFTWARE DESIGN PACKAGE</v>
          </cell>
          <cell r="C478">
            <v>3000</v>
          </cell>
          <cell r="D478" t="str">
            <v>M</v>
          </cell>
          <cell r="E478">
            <v>76</v>
          </cell>
          <cell r="F478">
            <v>0</v>
          </cell>
          <cell r="G478">
            <v>0</v>
          </cell>
          <cell r="H478">
            <v>0</v>
          </cell>
          <cell r="I478">
            <v>0</v>
          </cell>
          <cell r="J478">
            <v>0</v>
          </cell>
          <cell r="K478">
            <v>0</v>
          </cell>
          <cell r="L478">
            <v>0</v>
          </cell>
          <cell r="M478">
            <v>0</v>
          </cell>
          <cell r="N478">
            <v>0</v>
          </cell>
          <cell r="O478">
            <v>0</v>
          </cell>
          <cell r="P478">
            <v>0</v>
          </cell>
          <cell r="Q478">
            <v>0</v>
          </cell>
        </row>
        <row r="479">
          <cell r="A479">
            <v>2</v>
          </cell>
          <cell r="B479" t="str">
            <v>OPERATION CONSOLE, INCLUDING</v>
          </cell>
          <cell r="C479">
            <v>1</v>
          </cell>
          <cell r="D479" t="str">
            <v>SET</v>
          </cell>
          <cell r="E479">
            <v>357000</v>
          </cell>
          <cell r="F479">
            <v>357000</v>
          </cell>
          <cell r="G479">
            <v>0</v>
          </cell>
          <cell r="H479">
            <v>0</v>
          </cell>
          <cell r="I479">
            <v>20</v>
          </cell>
          <cell r="J479">
            <v>20</v>
          </cell>
          <cell r="K479">
            <v>357000</v>
          </cell>
          <cell r="L479">
            <v>357000</v>
          </cell>
          <cell r="M479">
            <v>0</v>
          </cell>
          <cell r="N479">
            <v>0</v>
          </cell>
          <cell r="O479">
            <v>5600</v>
          </cell>
          <cell r="P479">
            <v>5600</v>
          </cell>
        </row>
        <row r="480">
          <cell r="B480" t="str">
            <v>ANNUNCIATOR PANEL, W/ 50 WINDOWS</v>
          </cell>
          <cell r="C480">
            <v>0</v>
          </cell>
          <cell r="D480">
            <v>0</v>
          </cell>
          <cell r="E480">
            <v>0</v>
          </cell>
          <cell r="F480">
            <v>0</v>
          </cell>
          <cell r="G480">
            <v>0</v>
          </cell>
          <cell r="H480">
            <v>0</v>
          </cell>
          <cell r="I480">
            <v>0.23599999999999999</v>
          </cell>
          <cell r="J480">
            <v>0</v>
          </cell>
          <cell r="K480">
            <v>0</v>
          </cell>
          <cell r="L480">
            <v>0</v>
          </cell>
          <cell r="M480">
            <v>0</v>
          </cell>
          <cell r="N480">
            <v>0</v>
          </cell>
          <cell r="O480">
            <v>0</v>
          </cell>
          <cell r="P480">
            <v>0</v>
          </cell>
        </row>
        <row r="481">
          <cell r="B481" t="str">
            <v xml:space="preserve">COMMAND BOARD, W/ 15 PB SWITCH(SW. W/LIGHT) </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row>
        <row r="482">
          <cell r="B482" t="str">
            <v>WIRING, AND TB.</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row>
        <row r="483">
          <cell r="A483">
            <v>3</v>
          </cell>
          <cell r="B483" t="str">
            <v>MIMIC PANEL, ENCLOSURE SIZE 2300Hx1400Wx600D</v>
          </cell>
          <cell r="C483">
            <v>1</v>
          </cell>
          <cell r="D483" t="str">
            <v>SET</v>
          </cell>
          <cell r="E483">
            <v>448000</v>
          </cell>
          <cell r="F483">
            <v>448000</v>
          </cell>
          <cell r="G483">
            <v>0</v>
          </cell>
          <cell r="H483">
            <v>0</v>
          </cell>
          <cell r="I483">
            <v>20</v>
          </cell>
          <cell r="J483">
            <v>20</v>
          </cell>
          <cell r="K483">
            <v>448000</v>
          </cell>
          <cell r="L483">
            <v>448000</v>
          </cell>
          <cell r="M483">
            <v>0</v>
          </cell>
          <cell r="N483">
            <v>0</v>
          </cell>
          <cell r="O483">
            <v>5600</v>
          </cell>
          <cell r="P483">
            <v>5600</v>
          </cell>
        </row>
        <row r="484">
          <cell r="A484">
            <v>0</v>
          </cell>
          <cell r="B484" t="str">
            <v>MOSAIC PANEL  SIZE 1200Hx1200W, W/</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row>
        <row r="485">
          <cell r="B485" t="str">
            <v>INDICATION LIGHT x60, POWER SUPPLY, WIRING, AND TB.</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row>
        <row r="486">
          <cell r="A486">
            <v>4</v>
          </cell>
          <cell r="B486" t="str">
            <v>RECEIVING PANEL, INDOOR IP20 ENCLOSURE, W/</v>
          </cell>
          <cell r="C486">
            <v>1</v>
          </cell>
          <cell r="D486" t="str">
            <v>SET</v>
          </cell>
          <cell r="E486">
            <v>1400000</v>
          </cell>
          <cell r="F486">
            <v>1400000</v>
          </cell>
          <cell r="G486">
            <v>0</v>
          </cell>
          <cell r="H486">
            <v>0</v>
          </cell>
          <cell r="I486">
            <v>50</v>
          </cell>
          <cell r="J486">
            <v>50</v>
          </cell>
          <cell r="K486">
            <v>1400000</v>
          </cell>
          <cell r="L486">
            <v>1400000</v>
          </cell>
          <cell r="M486">
            <v>0</v>
          </cell>
          <cell r="N486">
            <v>0</v>
          </cell>
          <cell r="O486">
            <v>14000</v>
          </cell>
          <cell r="P486">
            <v>14000</v>
          </cell>
        </row>
        <row r="487">
          <cell r="B487" t="str">
            <v>UV/IR DETECTOR CONTROLLER, 4-CHANNEL x1</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row>
        <row r="488">
          <cell r="B488" t="str">
            <v>GAS DETECTOR CONTROLLER, 8-CHANNEL x8</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row>
        <row r="489">
          <cell r="B489" t="str">
            <v>LOW TEMP. DETECTOR CONTROLLER, 4-CHANNEL x7</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row>
        <row r="490">
          <cell r="B490" t="str">
            <v>POWER SUPPLY, WIRING, AND TB.</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row>
        <row r="491">
          <cell r="A491">
            <v>5</v>
          </cell>
          <cell r="B491" t="str">
            <v>MANUAL STATION, 110VAC, CL.1 DIV.2, NEMA-4X</v>
          </cell>
          <cell r="C491">
            <v>16</v>
          </cell>
          <cell r="D491" t="str">
            <v>SET</v>
          </cell>
          <cell r="E491">
            <v>30000</v>
          </cell>
          <cell r="F491">
            <v>480000</v>
          </cell>
          <cell r="G491">
            <v>0</v>
          </cell>
          <cell r="H491">
            <v>0</v>
          </cell>
          <cell r="I491">
            <v>5</v>
          </cell>
          <cell r="J491">
            <v>80</v>
          </cell>
          <cell r="K491">
            <v>30000</v>
          </cell>
          <cell r="L491">
            <v>480000</v>
          </cell>
          <cell r="M491">
            <v>0</v>
          </cell>
          <cell r="N491">
            <v>0</v>
          </cell>
          <cell r="O491">
            <v>1400</v>
          </cell>
          <cell r="P491">
            <v>22400</v>
          </cell>
        </row>
        <row r="492">
          <cell r="A492">
            <v>6</v>
          </cell>
          <cell r="B492" t="str">
            <v>SIREN(SPEAKER),, 110VAC, CL.1 DIV.2, NEMA-4X</v>
          </cell>
          <cell r="C492">
            <v>16</v>
          </cell>
          <cell r="D492" t="str">
            <v>SET</v>
          </cell>
          <cell r="E492">
            <v>40000</v>
          </cell>
          <cell r="F492">
            <v>640000</v>
          </cell>
          <cell r="G492">
            <v>0</v>
          </cell>
          <cell r="H492">
            <v>0</v>
          </cell>
          <cell r="I492">
            <v>5</v>
          </cell>
          <cell r="J492">
            <v>80</v>
          </cell>
          <cell r="K492">
            <v>40000</v>
          </cell>
          <cell r="L492">
            <v>640000</v>
          </cell>
          <cell r="M492">
            <v>0</v>
          </cell>
          <cell r="N492">
            <v>0</v>
          </cell>
          <cell r="O492">
            <v>1400</v>
          </cell>
          <cell r="P492">
            <v>22400</v>
          </cell>
        </row>
        <row r="493">
          <cell r="A493">
            <v>7</v>
          </cell>
          <cell r="B493" t="str">
            <v>VISUAL ALARM BECON, , 110VAC, CL.1 DIV.2, NEMA-4X</v>
          </cell>
          <cell r="C493">
            <v>16</v>
          </cell>
          <cell r="D493" t="str">
            <v>SET</v>
          </cell>
          <cell r="E493">
            <v>37000</v>
          </cell>
          <cell r="F493">
            <v>592000</v>
          </cell>
          <cell r="G493">
            <v>0</v>
          </cell>
          <cell r="H493">
            <v>0</v>
          </cell>
          <cell r="I493">
            <v>5</v>
          </cell>
          <cell r="J493">
            <v>80</v>
          </cell>
          <cell r="K493">
            <v>37000</v>
          </cell>
          <cell r="L493">
            <v>592000</v>
          </cell>
          <cell r="M493">
            <v>0</v>
          </cell>
          <cell r="N493">
            <v>0</v>
          </cell>
          <cell r="O493">
            <v>1400</v>
          </cell>
          <cell r="P493">
            <v>22400</v>
          </cell>
        </row>
        <row r="494">
          <cell r="A494">
            <v>8</v>
          </cell>
          <cell r="B494" t="str">
            <v>UV/IR FLAME DETECTOR, CL.1 DIV.2, NEMA-4X</v>
          </cell>
          <cell r="C494">
            <v>4</v>
          </cell>
          <cell r="D494" t="str">
            <v>SET</v>
          </cell>
          <cell r="E494">
            <v>67000</v>
          </cell>
          <cell r="F494">
            <v>268000</v>
          </cell>
          <cell r="G494">
            <v>0</v>
          </cell>
          <cell r="H494">
            <v>0</v>
          </cell>
          <cell r="I494">
            <v>8</v>
          </cell>
          <cell r="J494">
            <v>32</v>
          </cell>
          <cell r="K494">
            <v>67000</v>
          </cell>
          <cell r="L494">
            <v>268000</v>
          </cell>
          <cell r="M494">
            <v>0</v>
          </cell>
          <cell r="N494">
            <v>0</v>
          </cell>
          <cell r="O494">
            <v>2240</v>
          </cell>
          <cell r="P494">
            <v>8960</v>
          </cell>
        </row>
        <row r="495">
          <cell r="A495">
            <v>9</v>
          </cell>
          <cell r="B495" t="str">
            <v>LOW TEMPERATURE DETECTOR, 50FT LG., NEMA-4X</v>
          </cell>
          <cell r="C495">
            <v>4</v>
          </cell>
          <cell r="D495" t="str">
            <v>SET</v>
          </cell>
          <cell r="E495">
            <v>288000</v>
          </cell>
          <cell r="F495">
            <v>1152000</v>
          </cell>
          <cell r="G495">
            <v>0</v>
          </cell>
          <cell r="H495">
            <v>0</v>
          </cell>
          <cell r="I495">
            <v>10</v>
          </cell>
          <cell r="J495">
            <v>40</v>
          </cell>
          <cell r="K495">
            <v>288000</v>
          </cell>
          <cell r="L495">
            <v>1152000</v>
          </cell>
          <cell r="M495">
            <v>0</v>
          </cell>
          <cell r="N495">
            <v>0</v>
          </cell>
          <cell r="O495">
            <v>2800</v>
          </cell>
          <cell r="P495">
            <v>11200</v>
          </cell>
        </row>
        <row r="496">
          <cell r="A496">
            <v>10</v>
          </cell>
          <cell r="B496" t="str">
            <v>COMBUSTIBLE GAS DETECTOR,  CATALYTIC TYPE</v>
          </cell>
          <cell r="C496">
            <v>60</v>
          </cell>
          <cell r="D496" t="str">
            <v>EST</v>
          </cell>
          <cell r="E496">
            <v>50000</v>
          </cell>
          <cell r="F496">
            <v>3000000</v>
          </cell>
          <cell r="G496">
            <v>0</v>
          </cell>
          <cell r="H496">
            <v>0</v>
          </cell>
          <cell r="I496">
            <v>5</v>
          </cell>
          <cell r="J496">
            <v>300</v>
          </cell>
          <cell r="K496">
            <v>50000</v>
          </cell>
          <cell r="L496">
            <v>3000000</v>
          </cell>
          <cell r="M496">
            <v>0</v>
          </cell>
          <cell r="N496">
            <v>0</v>
          </cell>
          <cell r="O496">
            <v>1400</v>
          </cell>
          <cell r="P496">
            <v>84000</v>
          </cell>
        </row>
        <row r="497">
          <cell r="B497" t="str">
            <v>CL.1, DIV.2, W/ WEATHER HOUSING, FILTER, NEMA-4X</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row>
        <row r="498">
          <cell r="A498">
            <v>11</v>
          </cell>
          <cell r="B498" t="str">
            <v>GAS DETECTOR TEST KIT FOR 60 DETECTORS &amp; GRAPHIC PANEL</v>
          </cell>
          <cell r="C498">
            <v>1</v>
          </cell>
          <cell r="D498" t="str">
            <v>SET</v>
          </cell>
          <cell r="E498">
            <v>350000</v>
          </cell>
          <cell r="F498">
            <v>350000</v>
          </cell>
          <cell r="G498">
            <v>0</v>
          </cell>
          <cell r="H498">
            <v>0</v>
          </cell>
          <cell r="I498">
            <v>10</v>
          </cell>
          <cell r="J498">
            <v>10</v>
          </cell>
          <cell r="K498">
            <v>350000</v>
          </cell>
          <cell r="L498">
            <v>350000</v>
          </cell>
          <cell r="M498">
            <v>0</v>
          </cell>
          <cell r="N498">
            <v>0</v>
          </cell>
          <cell r="O498">
            <v>2800</v>
          </cell>
          <cell r="P498">
            <v>2800</v>
          </cell>
        </row>
        <row r="499">
          <cell r="A499">
            <v>12</v>
          </cell>
          <cell r="B499" t="str">
            <v>R.S.G. CONDUIT/W COUPLING 1"</v>
          </cell>
          <cell r="C499">
            <v>1600</v>
          </cell>
          <cell r="D499" t="str">
            <v>M</v>
          </cell>
          <cell r="E499">
            <v>49</v>
          </cell>
          <cell r="F499">
            <v>78400</v>
          </cell>
          <cell r="G499">
            <v>0</v>
          </cell>
          <cell r="H499">
            <v>0</v>
          </cell>
          <cell r="I499">
            <v>0.54</v>
          </cell>
          <cell r="J499">
            <v>864</v>
          </cell>
          <cell r="K499">
            <v>49</v>
          </cell>
          <cell r="L499">
            <v>78400</v>
          </cell>
          <cell r="M499">
            <v>0</v>
          </cell>
          <cell r="N499">
            <v>0</v>
          </cell>
          <cell r="O499">
            <v>151</v>
          </cell>
          <cell r="P499">
            <v>241600</v>
          </cell>
        </row>
        <row r="500">
          <cell r="A500">
            <v>13</v>
          </cell>
          <cell r="B500" t="str">
            <v>R.S.G. CONDUIT/W COUPLING 2"</v>
          </cell>
          <cell r="C500">
            <v>2300</v>
          </cell>
          <cell r="D500" t="str">
            <v>M</v>
          </cell>
          <cell r="E500">
            <v>105</v>
          </cell>
          <cell r="F500">
            <v>241500</v>
          </cell>
          <cell r="G500">
            <v>0</v>
          </cell>
          <cell r="H500">
            <v>0</v>
          </cell>
          <cell r="I500">
            <v>0.98</v>
          </cell>
          <cell r="J500">
            <v>2254</v>
          </cell>
          <cell r="K500">
            <v>105</v>
          </cell>
          <cell r="L500">
            <v>241500</v>
          </cell>
          <cell r="M500">
            <v>0</v>
          </cell>
          <cell r="N500">
            <v>0</v>
          </cell>
          <cell r="O500">
            <v>274</v>
          </cell>
          <cell r="P500">
            <v>630200</v>
          </cell>
        </row>
        <row r="501">
          <cell r="A501">
            <v>14</v>
          </cell>
          <cell r="B501" t="str">
            <v>FITTING FOR R.S.G. CONDUIT</v>
          </cell>
          <cell r="C501">
            <v>1</v>
          </cell>
          <cell r="D501" t="str">
            <v>LOT</v>
          </cell>
          <cell r="E501">
            <v>639800</v>
          </cell>
          <cell r="F501">
            <v>639800</v>
          </cell>
          <cell r="G501">
            <v>0</v>
          </cell>
          <cell r="H501">
            <v>0</v>
          </cell>
          <cell r="I501">
            <v>935.4</v>
          </cell>
          <cell r="J501">
            <v>935</v>
          </cell>
          <cell r="K501">
            <v>639800</v>
          </cell>
          <cell r="L501">
            <v>639800</v>
          </cell>
          <cell r="M501">
            <v>0</v>
          </cell>
          <cell r="N501">
            <v>0</v>
          </cell>
          <cell r="O501">
            <v>261912</v>
          </cell>
          <cell r="P501">
            <v>261912</v>
          </cell>
        </row>
        <row r="502">
          <cell r="A502">
            <v>15</v>
          </cell>
          <cell r="B502" t="str">
            <v>600V控制電纜,銅導体,PVC絕緣,麥拉遮蔽(OVERALL),</v>
          </cell>
          <cell r="C502">
            <v>650</v>
          </cell>
          <cell r="D502" t="str">
            <v>M</v>
          </cell>
          <cell r="E502">
            <v>37</v>
          </cell>
          <cell r="F502">
            <v>24050</v>
          </cell>
          <cell r="G502">
            <v>0</v>
          </cell>
          <cell r="H502">
            <v>0</v>
          </cell>
          <cell r="I502">
            <v>0.11700000000000001</v>
          </cell>
          <cell r="J502">
            <v>76</v>
          </cell>
          <cell r="K502">
            <v>37</v>
          </cell>
          <cell r="L502">
            <v>24050</v>
          </cell>
          <cell r="M502">
            <v>0</v>
          </cell>
          <cell r="N502">
            <v>0</v>
          </cell>
          <cell r="O502">
            <v>33</v>
          </cell>
          <cell r="P502">
            <v>21450</v>
          </cell>
        </row>
        <row r="503">
          <cell r="B503" t="str">
            <v>PVC黑色被覆 7C-2SQ.MM</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row>
        <row r="504">
          <cell r="A504">
            <v>16</v>
          </cell>
          <cell r="B504" t="str">
            <v>600V控制電纜,銅導体,PVC絕緣,麥拉遮蔽(OVERALL),</v>
          </cell>
          <cell r="C504">
            <v>1500</v>
          </cell>
          <cell r="D504" t="str">
            <v>M</v>
          </cell>
          <cell r="E504">
            <v>41</v>
          </cell>
          <cell r="F504">
            <v>61500</v>
          </cell>
          <cell r="G504">
            <v>0</v>
          </cell>
          <cell r="H504">
            <v>0</v>
          </cell>
          <cell r="I504">
            <v>0.13300000000000001</v>
          </cell>
          <cell r="J504">
            <v>200</v>
          </cell>
          <cell r="K504">
            <v>41</v>
          </cell>
          <cell r="L504">
            <v>61500</v>
          </cell>
          <cell r="M504">
            <v>0</v>
          </cell>
          <cell r="N504">
            <v>0</v>
          </cell>
          <cell r="O504">
            <v>37</v>
          </cell>
          <cell r="P504">
            <v>55500</v>
          </cell>
        </row>
        <row r="505">
          <cell r="B505" t="str">
            <v>PVC黑色被覆 9C-2SQ.MM</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row>
        <row r="506">
          <cell r="A506">
            <v>17</v>
          </cell>
          <cell r="B506" t="str">
            <v>600V控制電纜,銅導体,PVC絕緣,麥拉遮蔽(OVERALL),</v>
          </cell>
          <cell r="C506">
            <v>2600</v>
          </cell>
          <cell r="D506" t="str">
            <v>M</v>
          </cell>
          <cell r="E506">
            <v>53</v>
          </cell>
          <cell r="F506">
            <v>137800</v>
          </cell>
          <cell r="G506">
            <v>0</v>
          </cell>
          <cell r="H506">
            <v>0</v>
          </cell>
          <cell r="I506">
            <v>0.153</v>
          </cell>
          <cell r="J506">
            <v>398</v>
          </cell>
          <cell r="K506">
            <v>53</v>
          </cell>
          <cell r="L506">
            <v>137800</v>
          </cell>
          <cell r="M506">
            <v>0</v>
          </cell>
          <cell r="N506">
            <v>0</v>
          </cell>
          <cell r="O506">
            <v>43</v>
          </cell>
          <cell r="P506">
            <v>111800</v>
          </cell>
        </row>
        <row r="507">
          <cell r="B507" t="str">
            <v>PVC黑色被覆 12C-2SQ.MM</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row>
        <row r="508">
          <cell r="A508">
            <v>18</v>
          </cell>
          <cell r="B508" t="str">
            <v>600V控制電纜,銅導体,PVC絕緣,麥拉遮蔽(OVERALL),</v>
          </cell>
          <cell r="C508">
            <v>10000</v>
          </cell>
          <cell r="D508" t="str">
            <v>M</v>
          </cell>
          <cell r="E508">
            <v>44</v>
          </cell>
          <cell r="F508">
            <v>440000</v>
          </cell>
          <cell r="G508">
            <v>0</v>
          </cell>
          <cell r="H508">
            <v>0</v>
          </cell>
          <cell r="I508">
            <v>0.13500000000000001</v>
          </cell>
          <cell r="J508">
            <v>1350</v>
          </cell>
          <cell r="K508">
            <v>44</v>
          </cell>
          <cell r="L508">
            <v>440000</v>
          </cell>
          <cell r="M508">
            <v>0</v>
          </cell>
          <cell r="N508">
            <v>0</v>
          </cell>
          <cell r="O508">
            <v>38</v>
          </cell>
          <cell r="P508">
            <v>380000</v>
          </cell>
        </row>
        <row r="509">
          <cell r="B509" t="str">
            <v>PVC黑色被覆 7C-3.5SQ.MM</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row>
        <row r="510">
          <cell r="A510">
            <v>19</v>
          </cell>
          <cell r="B510" t="str">
            <v>600V控制電纜,銅導体,PVC絕緣,麥拉遮蔽(OVERALL),</v>
          </cell>
          <cell r="C510">
            <v>3000</v>
          </cell>
          <cell r="D510" t="str">
            <v>M</v>
          </cell>
          <cell r="E510">
            <v>76</v>
          </cell>
          <cell r="F510">
            <v>228000</v>
          </cell>
          <cell r="G510">
            <v>0</v>
          </cell>
          <cell r="H510">
            <v>0</v>
          </cell>
          <cell r="I510">
            <v>0.193</v>
          </cell>
          <cell r="J510">
            <v>579</v>
          </cell>
          <cell r="K510">
            <v>76</v>
          </cell>
          <cell r="L510">
            <v>228000</v>
          </cell>
          <cell r="M510">
            <v>0</v>
          </cell>
          <cell r="N510">
            <v>0</v>
          </cell>
          <cell r="O510">
            <v>54</v>
          </cell>
          <cell r="P510">
            <v>162000</v>
          </cell>
        </row>
        <row r="511">
          <cell r="B511" t="str">
            <v>PVC黑色被覆 19C-2SQ.MM</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row>
        <row r="512">
          <cell r="A512">
            <v>20</v>
          </cell>
          <cell r="B512" t="str">
            <v>600V控制電纜,銅導体,PVC絕緣,麥拉遮蔽(OVERALL),</v>
          </cell>
          <cell r="C512">
            <v>14000</v>
          </cell>
          <cell r="D512" t="str">
            <v>M</v>
          </cell>
          <cell r="E512">
            <v>119</v>
          </cell>
          <cell r="F512">
            <v>1666000</v>
          </cell>
          <cell r="G512">
            <v>0</v>
          </cell>
          <cell r="H512">
            <v>0</v>
          </cell>
          <cell r="I512">
            <v>0.23599999999999999</v>
          </cell>
          <cell r="J512">
            <v>3304</v>
          </cell>
          <cell r="K512">
            <v>119</v>
          </cell>
          <cell r="L512">
            <v>1666000</v>
          </cell>
          <cell r="M512">
            <v>0</v>
          </cell>
          <cell r="N512">
            <v>0</v>
          </cell>
          <cell r="O512">
            <v>66</v>
          </cell>
          <cell r="P512">
            <v>924000</v>
          </cell>
        </row>
        <row r="513">
          <cell r="B513" t="str">
            <v>PVC黑色被覆 30C-2SQ.MM</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row>
        <row r="514">
          <cell r="A514">
            <v>21</v>
          </cell>
          <cell r="B514" t="str">
            <v>300V信號電纜,PVC絕緣,麥拉遮蔽(OVERALL &amp; INDIVID)PVC</v>
          </cell>
          <cell r="C514">
            <v>12000</v>
          </cell>
          <cell r="D514" t="str">
            <v>M</v>
          </cell>
          <cell r="E514">
            <v>17</v>
          </cell>
          <cell r="F514">
            <v>204000</v>
          </cell>
          <cell r="G514">
            <v>0</v>
          </cell>
          <cell r="H514">
            <v>0</v>
          </cell>
          <cell r="I514">
            <v>6.4000000000000001E-2</v>
          </cell>
          <cell r="J514">
            <v>768</v>
          </cell>
          <cell r="K514">
            <v>17</v>
          </cell>
          <cell r="L514">
            <v>204000</v>
          </cell>
          <cell r="M514">
            <v>0</v>
          </cell>
          <cell r="N514">
            <v>0</v>
          </cell>
          <cell r="O514">
            <v>18</v>
          </cell>
          <cell r="P514">
            <v>216000</v>
          </cell>
        </row>
        <row r="515">
          <cell r="B515" t="str">
            <v>黑色被覆  1TxAWG#16</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row>
        <row r="516">
          <cell r="A516">
            <v>22</v>
          </cell>
          <cell r="B516" t="str">
            <v>300V信號電纜,PVC絕緣,麥拉遮蔽(OVERALL &amp; INDIVID)PVC</v>
          </cell>
          <cell r="C516">
            <v>3500</v>
          </cell>
          <cell r="D516" t="str">
            <v>M</v>
          </cell>
          <cell r="E516">
            <v>227</v>
          </cell>
          <cell r="F516">
            <v>794500</v>
          </cell>
          <cell r="G516">
            <v>0</v>
          </cell>
          <cell r="H516">
            <v>0</v>
          </cell>
          <cell r="I516">
            <v>0.25</v>
          </cell>
          <cell r="J516">
            <v>875</v>
          </cell>
          <cell r="K516">
            <v>227</v>
          </cell>
          <cell r="L516">
            <v>794500</v>
          </cell>
          <cell r="M516">
            <v>0</v>
          </cell>
          <cell r="N516">
            <v>0</v>
          </cell>
          <cell r="O516">
            <v>70</v>
          </cell>
          <cell r="P516">
            <v>245000</v>
          </cell>
        </row>
        <row r="517">
          <cell r="B517" t="str">
            <v>黑色被覆  12TxAWG#14</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row>
        <row r="518">
          <cell r="A518">
            <v>23</v>
          </cell>
          <cell r="B518" t="str">
            <v>300V信號電纜,PVC絕緣,麥拉遮蔽(OVERALL &amp; INDIVID)PVC</v>
          </cell>
          <cell r="C518">
            <v>350</v>
          </cell>
          <cell r="D518" t="str">
            <v>M</v>
          </cell>
          <cell r="E518">
            <v>471</v>
          </cell>
          <cell r="F518">
            <v>164850</v>
          </cell>
          <cell r="G518">
            <v>0</v>
          </cell>
          <cell r="H518">
            <v>0</v>
          </cell>
          <cell r="I518">
            <v>0.4</v>
          </cell>
          <cell r="J518">
            <v>140</v>
          </cell>
          <cell r="K518">
            <v>471</v>
          </cell>
          <cell r="L518">
            <v>164850</v>
          </cell>
          <cell r="M518">
            <v>0</v>
          </cell>
          <cell r="N518">
            <v>0</v>
          </cell>
          <cell r="O518">
            <v>112</v>
          </cell>
          <cell r="P518">
            <v>39200</v>
          </cell>
        </row>
        <row r="519">
          <cell r="B519" t="str">
            <v>黑色被覆 24TxAWG#14</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row>
        <row r="520">
          <cell r="A520">
            <v>24</v>
          </cell>
          <cell r="B520" t="str">
            <v>HOT DIPPED GALV, STEEL CHANNEL 100X50X5X7.5</v>
          </cell>
          <cell r="C520">
            <v>50</v>
          </cell>
          <cell r="D520" t="str">
            <v>M</v>
          </cell>
          <cell r="E520">
            <v>200</v>
          </cell>
          <cell r="F520">
            <v>10000</v>
          </cell>
          <cell r="G520">
            <v>0</v>
          </cell>
          <cell r="H520">
            <v>0</v>
          </cell>
          <cell r="I520">
            <v>1.5</v>
          </cell>
          <cell r="J520">
            <v>75</v>
          </cell>
          <cell r="K520">
            <v>200</v>
          </cell>
          <cell r="L520">
            <v>10000</v>
          </cell>
          <cell r="M520">
            <v>0</v>
          </cell>
          <cell r="N520">
            <v>0</v>
          </cell>
          <cell r="O520">
            <v>420</v>
          </cell>
          <cell r="P520">
            <v>21000</v>
          </cell>
        </row>
        <row r="521">
          <cell r="A521">
            <v>25</v>
          </cell>
          <cell r="B521" t="str">
            <v>HOT DIPPED GALV, U- CHANNEL 41X41</v>
          </cell>
          <cell r="C521">
            <v>335</v>
          </cell>
          <cell r="D521" t="str">
            <v>M</v>
          </cell>
          <cell r="E521">
            <v>82</v>
          </cell>
          <cell r="F521">
            <v>27470</v>
          </cell>
          <cell r="G521">
            <v>0</v>
          </cell>
          <cell r="H521">
            <v>0</v>
          </cell>
          <cell r="I521">
            <v>0.40699999999999997</v>
          </cell>
          <cell r="J521">
            <v>136</v>
          </cell>
          <cell r="K521">
            <v>82</v>
          </cell>
          <cell r="L521">
            <v>27470</v>
          </cell>
          <cell r="M521">
            <v>0</v>
          </cell>
          <cell r="N521">
            <v>0</v>
          </cell>
          <cell r="O521">
            <v>114</v>
          </cell>
          <cell r="P521">
            <v>38190</v>
          </cell>
        </row>
        <row r="522">
          <cell r="A522">
            <v>26</v>
          </cell>
          <cell r="B522" t="str">
            <v>FLEXIBLE CONDUIT 1"</v>
          </cell>
          <cell r="C522">
            <v>40</v>
          </cell>
          <cell r="D522" t="str">
            <v>M</v>
          </cell>
          <cell r="E522">
            <v>252</v>
          </cell>
          <cell r="F522">
            <v>10080</v>
          </cell>
          <cell r="G522">
            <v>0</v>
          </cell>
          <cell r="H522">
            <v>0</v>
          </cell>
          <cell r="I522">
            <v>0.64</v>
          </cell>
          <cell r="J522">
            <v>26</v>
          </cell>
          <cell r="K522">
            <v>252</v>
          </cell>
          <cell r="L522">
            <v>10080</v>
          </cell>
          <cell r="M522">
            <v>0</v>
          </cell>
          <cell r="N522">
            <v>0</v>
          </cell>
          <cell r="O522">
            <v>179</v>
          </cell>
          <cell r="P522">
            <v>7160</v>
          </cell>
        </row>
        <row r="523">
          <cell r="A523">
            <v>27</v>
          </cell>
          <cell r="B523" t="str">
            <v>HOT DIPPED GALV. STEEL PLATE 1829X6401X3t</v>
          </cell>
          <cell r="C523">
            <v>2</v>
          </cell>
          <cell r="D523" t="str">
            <v>PCS</v>
          </cell>
          <cell r="E523">
            <v>1000</v>
          </cell>
          <cell r="F523">
            <v>2000</v>
          </cell>
          <cell r="G523">
            <v>0</v>
          </cell>
          <cell r="H523">
            <v>0</v>
          </cell>
          <cell r="I523">
            <v>10</v>
          </cell>
          <cell r="J523">
            <v>20</v>
          </cell>
          <cell r="K523">
            <v>1000</v>
          </cell>
          <cell r="L523">
            <v>2000</v>
          </cell>
          <cell r="M523">
            <v>0</v>
          </cell>
          <cell r="N523">
            <v>0</v>
          </cell>
          <cell r="O523">
            <v>2800</v>
          </cell>
          <cell r="P523">
            <v>5600</v>
          </cell>
        </row>
        <row r="524">
          <cell r="A524">
            <v>28</v>
          </cell>
          <cell r="B524" t="str">
            <v>1/4圓(半徑30公分)低溫偵測器之補償器遮蔽板SS316製</v>
          </cell>
          <cell r="C524">
            <v>4</v>
          </cell>
          <cell r="D524" t="str">
            <v>PCS</v>
          </cell>
          <cell r="E524">
            <v>3000</v>
          </cell>
          <cell r="F524">
            <v>12000</v>
          </cell>
          <cell r="G524">
            <v>0</v>
          </cell>
          <cell r="H524">
            <v>0</v>
          </cell>
          <cell r="I524">
            <v>4</v>
          </cell>
          <cell r="J524">
            <v>16</v>
          </cell>
          <cell r="K524">
            <v>3000</v>
          </cell>
          <cell r="L524">
            <v>12000</v>
          </cell>
          <cell r="M524">
            <v>0</v>
          </cell>
          <cell r="N524">
            <v>0</v>
          </cell>
          <cell r="O524">
            <v>1120</v>
          </cell>
          <cell r="P524">
            <v>4480</v>
          </cell>
        </row>
        <row r="525">
          <cell r="A525">
            <v>29</v>
          </cell>
          <cell r="B525" t="str">
            <v>接線箱,附端子板20P,FRP外殼,屋外防水型</v>
          </cell>
          <cell r="C525">
            <v>5</v>
          </cell>
          <cell r="D525" t="str">
            <v>SET</v>
          </cell>
          <cell r="E525">
            <v>3500</v>
          </cell>
          <cell r="F525">
            <v>17500</v>
          </cell>
          <cell r="G525">
            <v>0</v>
          </cell>
          <cell r="H525">
            <v>0</v>
          </cell>
          <cell r="I525">
            <v>4</v>
          </cell>
          <cell r="J525">
            <v>20</v>
          </cell>
          <cell r="K525">
            <v>3500</v>
          </cell>
          <cell r="L525">
            <v>17500</v>
          </cell>
          <cell r="M525">
            <v>0</v>
          </cell>
          <cell r="N525">
            <v>0</v>
          </cell>
          <cell r="O525">
            <v>1120</v>
          </cell>
          <cell r="P525">
            <v>5600</v>
          </cell>
        </row>
        <row r="526">
          <cell r="A526">
            <v>30</v>
          </cell>
          <cell r="B526" t="str">
            <v>接線箱,附端子板50P,FRP外殼,屋外防水型</v>
          </cell>
          <cell r="C526">
            <v>4</v>
          </cell>
          <cell r="D526" t="str">
            <v>SET</v>
          </cell>
          <cell r="E526">
            <v>5500</v>
          </cell>
          <cell r="F526">
            <v>22000</v>
          </cell>
          <cell r="G526">
            <v>0</v>
          </cell>
          <cell r="H526">
            <v>0</v>
          </cell>
          <cell r="I526">
            <v>8</v>
          </cell>
          <cell r="J526">
            <v>32</v>
          </cell>
          <cell r="K526">
            <v>5500</v>
          </cell>
          <cell r="L526">
            <v>22000</v>
          </cell>
          <cell r="M526">
            <v>0</v>
          </cell>
          <cell r="N526">
            <v>0</v>
          </cell>
          <cell r="O526">
            <v>2240</v>
          </cell>
          <cell r="P526">
            <v>8960</v>
          </cell>
        </row>
        <row r="527">
          <cell r="A527">
            <v>31</v>
          </cell>
          <cell r="B527" t="str">
            <v>接線箱,附端子板100P,FRP外殼,屋外防水型</v>
          </cell>
          <cell r="C527">
            <v>1</v>
          </cell>
          <cell r="D527" t="str">
            <v>SET</v>
          </cell>
          <cell r="E527">
            <v>9000</v>
          </cell>
          <cell r="F527">
            <v>9000</v>
          </cell>
          <cell r="G527">
            <v>0</v>
          </cell>
          <cell r="H527">
            <v>0</v>
          </cell>
          <cell r="I527">
            <v>12</v>
          </cell>
          <cell r="J527">
            <v>12</v>
          </cell>
          <cell r="K527">
            <v>9000</v>
          </cell>
          <cell r="L527">
            <v>9000</v>
          </cell>
          <cell r="M527">
            <v>0</v>
          </cell>
          <cell r="N527">
            <v>0</v>
          </cell>
          <cell r="O527">
            <v>3360</v>
          </cell>
          <cell r="P527">
            <v>3360</v>
          </cell>
        </row>
        <row r="528">
          <cell r="A528">
            <v>32</v>
          </cell>
          <cell r="B528" t="str">
            <v>HOT DIPPED GALV, STEEL CHANNEL 100X50X5X7.5X2.4高</v>
          </cell>
          <cell r="C528">
            <v>26</v>
          </cell>
          <cell r="D528" t="str">
            <v>SET</v>
          </cell>
          <cell r="E528">
            <v>2400</v>
          </cell>
          <cell r="F528">
            <v>62400</v>
          </cell>
          <cell r="G528">
            <v>0</v>
          </cell>
          <cell r="H528">
            <v>0</v>
          </cell>
          <cell r="I528">
            <v>3</v>
          </cell>
          <cell r="J528">
            <v>78</v>
          </cell>
          <cell r="K528">
            <v>2400</v>
          </cell>
          <cell r="L528">
            <v>62400</v>
          </cell>
          <cell r="M528">
            <v>0</v>
          </cell>
          <cell r="N528">
            <v>0</v>
          </cell>
          <cell r="O528">
            <v>840</v>
          </cell>
          <cell r="P528">
            <v>21840</v>
          </cell>
        </row>
        <row r="529">
          <cell r="B529" t="str">
            <v>附基礎</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row>
        <row r="530">
          <cell r="A530">
            <v>33</v>
          </cell>
          <cell r="B530" t="str">
            <v>DITTO, BUT STEEL CHANNEL 為3.6M高</v>
          </cell>
          <cell r="C530">
            <v>13</v>
          </cell>
          <cell r="D530" t="str">
            <v>SET</v>
          </cell>
          <cell r="E530">
            <v>3600</v>
          </cell>
          <cell r="F530">
            <v>46800</v>
          </cell>
          <cell r="G530">
            <v>0</v>
          </cell>
          <cell r="H530">
            <v>0</v>
          </cell>
          <cell r="I530">
            <v>4</v>
          </cell>
          <cell r="J530">
            <v>52</v>
          </cell>
          <cell r="K530">
            <v>3600</v>
          </cell>
          <cell r="L530">
            <v>46800</v>
          </cell>
          <cell r="M530">
            <v>0</v>
          </cell>
          <cell r="N530">
            <v>0</v>
          </cell>
          <cell r="O530">
            <v>1120</v>
          </cell>
          <cell r="P530">
            <v>14560</v>
          </cell>
        </row>
        <row r="531">
          <cell r="A531">
            <v>34</v>
          </cell>
          <cell r="B531" t="str">
            <v>DITTO, BUT STEEL CHANNEL 為1.95M高</v>
          </cell>
          <cell r="C531">
            <v>3</v>
          </cell>
          <cell r="D531" t="str">
            <v>SET</v>
          </cell>
          <cell r="E531">
            <v>2000</v>
          </cell>
          <cell r="F531">
            <v>6000</v>
          </cell>
          <cell r="G531">
            <v>0</v>
          </cell>
          <cell r="H531">
            <v>0</v>
          </cell>
          <cell r="I531">
            <v>3</v>
          </cell>
          <cell r="J531">
            <v>9</v>
          </cell>
          <cell r="K531">
            <v>2000</v>
          </cell>
          <cell r="L531">
            <v>6000</v>
          </cell>
          <cell r="M531">
            <v>0</v>
          </cell>
          <cell r="N531">
            <v>0</v>
          </cell>
          <cell r="O531">
            <v>840</v>
          </cell>
          <cell r="P531">
            <v>2520</v>
          </cell>
        </row>
        <row r="532">
          <cell r="A532">
            <v>35</v>
          </cell>
          <cell r="B532" t="str">
            <v xml:space="preserve">MISCELLANEOUS </v>
          </cell>
          <cell r="C532">
            <v>1</v>
          </cell>
          <cell r="D532" t="str">
            <v>LOT</v>
          </cell>
          <cell r="E532">
            <v>743902.5</v>
          </cell>
          <cell r="F532">
            <v>743903</v>
          </cell>
          <cell r="G532">
            <v>0</v>
          </cell>
          <cell r="H532">
            <v>0</v>
          </cell>
          <cell r="I532">
            <v>646.55000000000007</v>
          </cell>
          <cell r="J532">
            <v>647</v>
          </cell>
          <cell r="K532">
            <v>743903</v>
          </cell>
          <cell r="L532">
            <v>743903</v>
          </cell>
          <cell r="M532">
            <v>0</v>
          </cell>
          <cell r="N532">
            <v>0</v>
          </cell>
          <cell r="O532">
            <v>181034</v>
          </cell>
          <cell r="P532">
            <v>181034</v>
          </cell>
        </row>
        <row r="533">
          <cell r="B533" t="str">
            <v>SUB-TOTAL : (I)</v>
          </cell>
          <cell r="C533">
            <v>0</v>
          </cell>
          <cell r="D533">
            <v>0</v>
          </cell>
          <cell r="E533">
            <v>0</v>
          </cell>
          <cell r="F533">
            <v>15621953</v>
          </cell>
          <cell r="G533">
            <v>0</v>
          </cell>
          <cell r="H533">
            <v>0</v>
          </cell>
          <cell r="I533">
            <v>0</v>
          </cell>
          <cell r="J533">
            <v>13628</v>
          </cell>
          <cell r="K533">
            <v>0</v>
          </cell>
          <cell r="L533">
            <v>15621953</v>
          </cell>
          <cell r="M533">
            <v>0</v>
          </cell>
          <cell r="N533">
            <v>0</v>
          </cell>
          <cell r="O533">
            <v>0</v>
          </cell>
          <cell r="P533">
            <v>3816326</v>
          </cell>
        </row>
        <row r="536">
          <cell r="A536" t="str">
            <v>J.</v>
          </cell>
          <cell r="B536" t="str">
            <v>U/G CONDUIT BANK</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row>
        <row r="537">
          <cell r="A537" t="str">
            <v>J.1.3</v>
          </cell>
          <cell r="B537" t="str">
            <v>_x0000_PVC CONDUIT, THICK WALL, CNS1302 SCH._x0000_B , 4"</v>
          </cell>
          <cell r="C537">
            <v>16500</v>
          </cell>
          <cell r="D537" t="str">
            <v>M</v>
          </cell>
          <cell r="E537">
            <v>128</v>
          </cell>
          <cell r="F537">
            <v>2112000</v>
          </cell>
        </row>
        <row r="538">
          <cell r="A538" t="str">
            <v>J.1</v>
          </cell>
          <cell r="B538" t="str">
            <v>U/G CONDUIT BANK FOR TEL., P/P, CCTV, APS</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row>
        <row r="539">
          <cell r="A539" t="str">
            <v>J.1.1</v>
          </cell>
          <cell r="B539" t="str">
            <v xml:space="preserve"> PVC CONDUIT, THICK WALL, CNS1302 SCH. B , 1"</v>
          </cell>
          <cell r="C539">
            <v>800</v>
          </cell>
          <cell r="D539" t="str">
            <v>M</v>
          </cell>
          <cell r="E539">
            <v>16</v>
          </cell>
          <cell r="F539">
            <v>12800</v>
          </cell>
          <cell r="G539">
            <v>0</v>
          </cell>
          <cell r="H539">
            <v>0</v>
          </cell>
          <cell r="I539">
            <v>0.22</v>
          </cell>
          <cell r="J539">
            <v>176</v>
          </cell>
          <cell r="K539">
            <v>16</v>
          </cell>
          <cell r="L539">
            <v>12800</v>
          </cell>
          <cell r="M539">
            <v>0</v>
          </cell>
          <cell r="N539">
            <v>0</v>
          </cell>
          <cell r="O539">
            <v>62</v>
          </cell>
          <cell r="P539">
            <v>49600</v>
          </cell>
        </row>
        <row r="540">
          <cell r="A540" t="str">
            <v>J.1.2</v>
          </cell>
          <cell r="B540" t="str">
            <v xml:space="preserve"> PVC CONDUIT, THICK WALL, CNS1302 SCH. B , 2"</v>
          </cell>
          <cell r="C540">
            <v>22000</v>
          </cell>
          <cell r="D540" t="str">
            <v>M</v>
          </cell>
          <cell r="E540">
            <v>38</v>
          </cell>
          <cell r="F540">
            <v>836000</v>
          </cell>
          <cell r="G540">
            <v>0</v>
          </cell>
          <cell r="H540">
            <v>0</v>
          </cell>
          <cell r="I540">
            <v>0.3</v>
          </cell>
          <cell r="J540">
            <v>6600</v>
          </cell>
          <cell r="K540">
            <v>38</v>
          </cell>
          <cell r="L540">
            <v>836000</v>
          </cell>
          <cell r="M540">
            <v>0</v>
          </cell>
          <cell r="N540">
            <v>0</v>
          </cell>
          <cell r="O540">
            <v>84</v>
          </cell>
          <cell r="P540">
            <v>1848000</v>
          </cell>
        </row>
        <row r="541">
          <cell r="A541" t="str">
            <v>J.1.3</v>
          </cell>
          <cell r="B541" t="str">
            <v xml:space="preserve"> PVC CONDUIT, THICK WALL, CNS1302 SCH. B , 4"</v>
          </cell>
          <cell r="C541">
            <v>16500</v>
          </cell>
          <cell r="D541" t="str">
            <v>M</v>
          </cell>
          <cell r="E541">
            <v>128</v>
          </cell>
          <cell r="F541">
            <v>2112000</v>
          </cell>
          <cell r="G541">
            <v>0</v>
          </cell>
          <cell r="H541">
            <v>0</v>
          </cell>
          <cell r="I541">
            <v>0.43</v>
          </cell>
          <cell r="J541">
            <v>7095</v>
          </cell>
          <cell r="K541">
            <v>128</v>
          </cell>
          <cell r="L541">
            <v>2112000</v>
          </cell>
          <cell r="M541">
            <v>0</v>
          </cell>
          <cell r="N541">
            <v>0</v>
          </cell>
          <cell r="O541">
            <v>120</v>
          </cell>
          <cell r="P541">
            <v>1980000</v>
          </cell>
        </row>
        <row r="542">
          <cell r="A542" t="str">
            <v>J.1.4</v>
          </cell>
          <cell r="B542" t="str">
            <v xml:space="preserve"> PVC CONDUIT, THICK WALL, CNS1302 SCH. B , 6"</v>
          </cell>
          <cell r="C542">
            <v>8000</v>
          </cell>
          <cell r="D542" t="str">
            <v>M</v>
          </cell>
          <cell r="E542">
            <v>242</v>
          </cell>
          <cell r="F542">
            <v>1936000</v>
          </cell>
          <cell r="G542">
            <v>0</v>
          </cell>
          <cell r="H542">
            <v>0</v>
          </cell>
          <cell r="I542">
            <v>0.68</v>
          </cell>
          <cell r="J542">
            <v>5440</v>
          </cell>
          <cell r="K542">
            <v>242</v>
          </cell>
          <cell r="L542">
            <v>1936000</v>
          </cell>
          <cell r="M542">
            <v>0</v>
          </cell>
          <cell r="N542">
            <v>0</v>
          </cell>
          <cell r="O542">
            <v>190</v>
          </cell>
          <cell r="P542">
            <v>1520000</v>
          </cell>
        </row>
        <row r="543">
          <cell r="A543" t="str">
            <v>J.1.5</v>
          </cell>
          <cell r="B543" t="str">
            <v xml:space="preserve"> EXCAVATION</v>
          </cell>
          <cell r="C543">
            <v>7000</v>
          </cell>
          <cell r="D543" t="str">
            <v>M3</v>
          </cell>
          <cell r="E543" t="str">
            <v>M+L</v>
          </cell>
          <cell r="F543" t="str">
            <v>M+L</v>
          </cell>
          <cell r="G543">
            <v>0</v>
          </cell>
          <cell r="H543">
            <v>0</v>
          </cell>
          <cell r="I543">
            <v>0</v>
          </cell>
          <cell r="J543">
            <v>0</v>
          </cell>
          <cell r="K543" t="str">
            <v>M+L</v>
          </cell>
          <cell r="L543" t="str">
            <v>M+L</v>
          </cell>
          <cell r="M543">
            <v>0</v>
          </cell>
          <cell r="N543">
            <v>0</v>
          </cell>
          <cell r="O543">
            <v>60</v>
          </cell>
          <cell r="P543">
            <v>420000</v>
          </cell>
        </row>
        <row r="544">
          <cell r="A544" t="str">
            <v>J.1.6</v>
          </cell>
          <cell r="B544" t="str">
            <v xml:space="preserve"> BACKFILL</v>
          </cell>
          <cell r="C544">
            <v>5100</v>
          </cell>
          <cell r="D544" t="str">
            <v>M3</v>
          </cell>
          <cell r="E544" t="str">
            <v>M+L</v>
          </cell>
          <cell r="F544" t="str">
            <v>M+L</v>
          </cell>
          <cell r="G544">
            <v>0</v>
          </cell>
          <cell r="H544">
            <v>0</v>
          </cell>
          <cell r="I544">
            <v>0</v>
          </cell>
          <cell r="J544">
            <v>0</v>
          </cell>
          <cell r="K544" t="str">
            <v>M+L</v>
          </cell>
          <cell r="L544" t="str">
            <v>M+L</v>
          </cell>
          <cell r="M544">
            <v>0</v>
          </cell>
          <cell r="N544">
            <v>0</v>
          </cell>
          <cell r="O544">
            <v>100</v>
          </cell>
          <cell r="P544">
            <v>510000</v>
          </cell>
        </row>
        <row r="545">
          <cell r="A545" t="str">
            <v>J.1.7</v>
          </cell>
          <cell r="B545" t="str">
            <v xml:space="preserve"> CONCRETE FOR DUCT BANK 2000 PSI</v>
          </cell>
          <cell r="C545">
            <v>1900</v>
          </cell>
          <cell r="D545" t="str">
            <v>M3</v>
          </cell>
          <cell r="E545" t="str">
            <v>M+L</v>
          </cell>
          <cell r="F545" t="str">
            <v>M+L</v>
          </cell>
          <cell r="G545">
            <v>0</v>
          </cell>
          <cell r="H545">
            <v>0</v>
          </cell>
          <cell r="I545">
            <v>0</v>
          </cell>
          <cell r="J545">
            <v>0</v>
          </cell>
          <cell r="K545" t="str">
            <v>M+L</v>
          </cell>
          <cell r="L545" t="str">
            <v>M+L</v>
          </cell>
          <cell r="M545">
            <v>0</v>
          </cell>
          <cell r="N545">
            <v>0</v>
          </cell>
          <cell r="O545">
            <v>1700</v>
          </cell>
          <cell r="P545">
            <v>3230000</v>
          </cell>
        </row>
        <row r="546">
          <cell r="A546" t="str">
            <v>J.1.8</v>
          </cell>
          <cell r="B546" t="str">
            <v xml:space="preserve"> RED COLORED OXIDE</v>
          </cell>
          <cell r="C546">
            <v>17100</v>
          </cell>
          <cell r="D546" t="str">
            <v>KG</v>
          </cell>
          <cell r="E546" t="str">
            <v>M+L</v>
          </cell>
          <cell r="F546" t="str">
            <v>M+L</v>
          </cell>
          <cell r="G546">
            <v>0</v>
          </cell>
          <cell r="H546">
            <v>0</v>
          </cell>
          <cell r="I546">
            <v>0</v>
          </cell>
          <cell r="J546">
            <v>0</v>
          </cell>
          <cell r="K546" t="str">
            <v>M+L</v>
          </cell>
          <cell r="L546" t="str">
            <v>M+L</v>
          </cell>
          <cell r="M546">
            <v>0</v>
          </cell>
          <cell r="N546">
            <v>0</v>
          </cell>
          <cell r="O546">
            <v>60</v>
          </cell>
          <cell r="P546">
            <v>1026000</v>
          </cell>
          <cell r="Q546">
            <v>6089</v>
          </cell>
        </row>
        <row r="547">
          <cell r="A547" t="str">
            <v>J.1.9</v>
          </cell>
          <cell r="B547" t="str">
            <v xml:space="preserve"> DISPOSAL</v>
          </cell>
          <cell r="C547">
            <v>1900</v>
          </cell>
          <cell r="D547" t="str">
            <v>M3</v>
          </cell>
          <cell r="E547" t="str">
            <v>M+L</v>
          </cell>
          <cell r="F547" t="str">
            <v>M+L</v>
          </cell>
          <cell r="G547">
            <v>0</v>
          </cell>
          <cell r="H547">
            <v>0</v>
          </cell>
          <cell r="I547">
            <v>0</v>
          </cell>
          <cell r="J547">
            <v>0</v>
          </cell>
          <cell r="K547" t="str">
            <v>M+L</v>
          </cell>
          <cell r="L547" t="str">
            <v>M+L</v>
          </cell>
          <cell r="M547">
            <v>0</v>
          </cell>
          <cell r="N547">
            <v>0</v>
          </cell>
          <cell r="O547">
            <v>220</v>
          </cell>
          <cell r="P547">
            <v>418000</v>
          </cell>
        </row>
        <row r="548">
          <cell r="A548" t="str">
            <v>J.1.10</v>
          </cell>
          <cell r="B548" t="str">
            <v xml:space="preserve"> FORMWORK</v>
          </cell>
          <cell r="C548">
            <v>5200</v>
          </cell>
          <cell r="D548" t="str">
            <v>M2</v>
          </cell>
          <cell r="E548" t="str">
            <v>M+L</v>
          </cell>
          <cell r="F548" t="str">
            <v>M+L</v>
          </cell>
          <cell r="G548">
            <v>0</v>
          </cell>
          <cell r="H548">
            <v>0</v>
          </cell>
          <cell r="I548">
            <v>0</v>
          </cell>
          <cell r="J548">
            <v>0</v>
          </cell>
          <cell r="K548" t="str">
            <v>M+L</v>
          </cell>
          <cell r="L548" t="str">
            <v>M+L</v>
          </cell>
          <cell r="M548">
            <v>0</v>
          </cell>
          <cell r="N548">
            <v>0</v>
          </cell>
          <cell r="O548">
            <v>360</v>
          </cell>
          <cell r="P548">
            <v>1872000</v>
          </cell>
        </row>
        <row r="549">
          <cell r="A549" t="str">
            <v>J.1.11</v>
          </cell>
          <cell r="B549" t="str">
            <v xml:space="preserve"> RE-BAR</v>
          </cell>
          <cell r="C549">
            <v>36500</v>
          </cell>
          <cell r="D549" t="str">
            <v>KG</v>
          </cell>
          <cell r="E549" t="str">
            <v>M+L</v>
          </cell>
          <cell r="F549" t="str">
            <v>M+L</v>
          </cell>
          <cell r="G549">
            <v>0</v>
          </cell>
          <cell r="H549">
            <v>0</v>
          </cell>
          <cell r="I549">
            <v>0</v>
          </cell>
          <cell r="J549">
            <v>0</v>
          </cell>
          <cell r="K549" t="str">
            <v>M+L</v>
          </cell>
          <cell r="L549" t="str">
            <v>M+L</v>
          </cell>
          <cell r="M549">
            <v>0</v>
          </cell>
          <cell r="N549">
            <v>0</v>
          </cell>
          <cell r="O549">
            <v>16</v>
          </cell>
          <cell r="P549">
            <v>584000</v>
          </cell>
        </row>
        <row r="550">
          <cell r="A550" t="str">
            <v>J.1.12</v>
          </cell>
          <cell r="B550" t="str">
            <v xml:space="preserve"> MAN-HOLE, 2,000 L x 2,000 W x 2,000 D</v>
          </cell>
          <cell r="C550">
            <v>24</v>
          </cell>
          <cell r="D550" t="str">
            <v>SET</v>
          </cell>
          <cell r="E550" t="str">
            <v>M+L</v>
          </cell>
          <cell r="F550" t="str">
            <v>M+L</v>
          </cell>
          <cell r="G550">
            <v>0</v>
          </cell>
          <cell r="H550">
            <v>0</v>
          </cell>
          <cell r="I550">
            <v>0</v>
          </cell>
          <cell r="J550">
            <v>0</v>
          </cell>
          <cell r="K550" t="str">
            <v>M+L</v>
          </cell>
          <cell r="L550" t="str">
            <v>M+L</v>
          </cell>
          <cell r="M550">
            <v>0</v>
          </cell>
          <cell r="N550">
            <v>0</v>
          </cell>
          <cell r="O550">
            <v>65000</v>
          </cell>
          <cell r="P550">
            <v>1560000</v>
          </cell>
        </row>
        <row r="551">
          <cell r="A551" t="str">
            <v>J.1.13</v>
          </cell>
          <cell r="B551" t="str">
            <v xml:space="preserve"> MAN-HOLE, 1,500 L x 1,500 W x 2,000 D</v>
          </cell>
          <cell r="C551">
            <v>0</v>
          </cell>
          <cell r="D551" t="str">
            <v>SET</v>
          </cell>
          <cell r="E551" t="str">
            <v>M+L</v>
          </cell>
          <cell r="F551" t="str">
            <v>M+L</v>
          </cell>
          <cell r="G551">
            <v>0</v>
          </cell>
          <cell r="H551">
            <v>0</v>
          </cell>
          <cell r="I551">
            <v>0</v>
          </cell>
          <cell r="J551">
            <v>0</v>
          </cell>
          <cell r="K551" t="str">
            <v>M+L</v>
          </cell>
          <cell r="L551" t="str">
            <v>M+L</v>
          </cell>
          <cell r="M551">
            <v>0</v>
          </cell>
          <cell r="N551">
            <v>0</v>
          </cell>
          <cell r="O551">
            <v>52000</v>
          </cell>
          <cell r="P551">
            <v>0</v>
          </cell>
        </row>
        <row r="552">
          <cell r="A552" t="str">
            <v>J.1.14</v>
          </cell>
          <cell r="B552" t="str">
            <v xml:space="preserve"> COMPOND FOR WATER SEALING(IN MH.)</v>
          </cell>
          <cell r="C552">
            <v>2500</v>
          </cell>
          <cell r="D552" t="str">
            <v>KG</v>
          </cell>
          <cell r="E552" t="str">
            <v>M+L</v>
          </cell>
          <cell r="F552" t="str">
            <v>M+L</v>
          </cell>
          <cell r="G552">
            <v>0</v>
          </cell>
          <cell r="H552">
            <v>0</v>
          </cell>
          <cell r="I552">
            <v>0</v>
          </cell>
          <cell r="J552">
            <v>0</v>
          </cell>
          <cell r="K552" t="str">
            <v>M+L</v>
          </cell>
          <cell r="L552" t="str">
            <v>M+L</v>
          </cell>
          <cell r="M552">
            <v>0</v>
          </cell>
          <cell r="N552">
            <v>0</v>
          </cell>
          <cell r="O552">
            <v>200</v>
          </cell>
          <cell r="P552">
            <v>500000</v>
          </cell>
        </row>
        <row r="553">
          <cell r="B553" t="str">
            <v>SUB-TOTAL : (J.1)</v>
          </cell>
          <cell r="C553">
            <v>0</v>
          </cell>
          <cell r="D553">
            <v>0</v>
          </cell>
          <cell r="E553">
            <v>0</v>
          </cell>
          <cell r="F553">
            <v>4896800</v>
          </cell>
          <cell r="G553">
            <v>0</v>
          </cell>
          <cell r="H553">
            <v>0</v>
          </cell>
          <cell r="I553">
            <v>0</v>
          </cell>
          <cell r="J553">
            <v>19311</v>
          </cell>
          <cell r="K553">
            <v>0</v>
          </cell>
          <cell r="L553">
            <v>4896800</v>
          </cell>
          <cell r="M553">
            <v>0</v>
          </cell>
          <cell r="N553">
            <v>0</v>
          </cell>
          <cell r="O553">
            <v>0</v>
          </cell>
          <cell r="P553">
            <v>15517600</v>
          </cell>
        </row>
        <row r="555">
          <cell r="A555" t="str">
            <v>J.2</v>
          </cell>
          <cell r="B555" t="str">
            <v>U/G CONDUIT BANK FOR TEL., P/P, CCTV, APS</v>
          </cell>
          <cell r="C555">
            <v>0</v>
          </cell>
          <cell r="D555">
            <v>0</v>
          </cell>
          <cell r="E555">
            <v>0</v>
          </cell>
          <cell r="F555">
            <v>0</v>
          </cell>
          <cell r="G555">
            <v>0</v>
          </cell>
          <cell r="H555">
            <v>0</v>
          </cell>
          <cell r="I555">
            <v>0.22</v>
          </cell>
          <cell r="J555">
            <v>0</v>
          </cell>
          <cell r="K555">
            <v>0</v>
          </cell>
          <cell r="L555">
            <v>0</v>
          </cell>
          <cell r="M555">
            <v>0</v>
          </cell>
          <cell r="N555">
            <v>0</v>
          </cell>
          <cell r="O555">
            <v>0</v>
          </cell>
          <cell r="P555">
            <v>0</v>
          </cell>
        </row>
        <row r="556">
          <cell r="A556" t="str">
            <v>J.2.1</v>
          </cell>
          <cell r="B556" t="str">
            <v xml:space="preserve"> PVC CONDUIT, THICK WALL, CNS1302 SCH. B , 1"</v>
          </cell>
          <cell r="C556">
            <v>1000</v>
          </cell>
          <cell r="D556" t="str">
            <v>M</v>
          </cell>
          <cell r="E556">
            <v>16</v>
          </cell>
          <cell r="F556">
            <v>16000</v>
          </cell>
          <cell r="G556">
            <v>0</v>
          </cell>
          <cell r="H556">
            <v>0</v>
          </cell>
          <cell r="I556">
            <v>0.22</v>
          </cell>
          <cell r="J556">
            <v>220</v>
          </cell>
          <cell r="K556">
            <v>16</v>
          </cell>
          <cell r="L556">
            <v>16000</v>
          </cell>
          <cell r="M556">
            <v>0</v>
          </cell>
          <cell r="N556">
            <v>0</v>
          </cell>
          <cell r="O556">
            <v>62</v>
          </cell>
          <cell r="P556">
            <v>62000</v>
          </cell>
        </row>
        <row r="557">
          <cell r="A557" t="str">
            <v>J.2.2</v>
          </cell>
          <cell r="B557" t="str">
            <v xml:space="preserve"> PVC CONDUIT, THICK WALL, CNS1302 SCH. B , 2"</v>
          </cell>
          <cell r="C557">
            <v>26000</v>
          </cell>
          <cell r="D557" t="str">
            <v>M</v>
          </cell>
          <cell r="E557">
            <v>38</v>
          </cell>
          <cell r="F557">
            <v>988000</v>
          </cell>
          <cell r="G557">
            <v>0</v>
          </cell>
          <cell r="H557">
            <v>0</v>
          </cell>
          <cell r="I557">
            <v>0.3</v>
          </cell>
          <cell r="J557">
            <v>7800</v>
          </cell>
          <cell r="K557">
            <v>38</v>
          </cell>
          <cell r="L557">
            <v>988000</v>
          </cell>
          <cell r="M557">
            <v>0</v>
          </cell>
          <cell r="N557">
            <v>0</v>
          </cell>
          <cell r="O557">
            <v>84</v>
          </cell>
          <cell r="P557">
            <v>2184000</v>
          </cell>
        </row>
        <row r="558">
          <cell r="A558" t="str">
            <v>J.2.3</v>
          </cell>
          <cell r="B558" t="str">
            <v xml:space="preserve"> EXCAVATION</v>
          </cell>
          <cell r="C558">
            <v>3500</v>
          </cell>
          <cell r="D558" t="str">
            <v>M3</v>
          </cell>
          <cell r="E558" t="str">
            <v>M+L</v>
          </cell>
          <cell r="F558" t="str">
            <v>M+L</v>
          </cell>
          <cell r="G558">
            <v>0</v>
          </cell>
          <cell r="H558">
            <v>0</v>
          </cell>
          <cell r="I558">
            <v>0</v>
          </cell>
          <cell r="J558">
            <v>0</v>
          </cell>
          <cell r="K558" t="str">
            <v>M+L</v>
          </cell>
          <cell r="L558" t="str">
            <v>M+L</v>
          </cell>
          <cell r="M558">
            <v>0</v>
          </cell>
          <cell r="N558">
            <v>0</v>
          </cell>
          <cell r="O558">
            <v>60</v>
          </cell>
          <cell r="P558">
            <v>210000</v>
          </cell>
        </row>
        <row r="559">
          <cell r="A559" t="str">
            <v>J.2.4</v>
          </cell>
          <cell r="B559" t="str">
            <v xml:space="preserve"> BACKFILL</v>
          </cell>
          <cell r="C559">
            <v>2550</v>
          </cell>
          <cell r="D559" t="str">
            <v>M3</v>
          </cell>
          <cell r="E559" t="str">
            <v>M+L</v>
          </cell>
          <cell r="F559" t="str">
            <v>M+L</v>
          </cell>
          <cell r="G559">
            <v>0</v>
          </cell>
          <cell r="H559">
            <v>0</v>
          </cell>
          <cell r="I559">
            <v>0</v>
          </cell>
          <cell r="J559">
            <v>0</v>
          </cell>
          <cell r="K559" t="str">
            <v>M+L</v>
          </cell>
          <cell r="L559" t="str">
            <v>M+L</v>
          </cell>
          <cell r="M559">
            <v>0</v>
          </cell>
          <cell r="N559">
            <v>0</v>
          </cell>
          <cell r="O559">
            <v>100</v>
          </cell>
          <cell r="P559">
            <v>255000</v>
          </cell>
        </row>
        <row r="560">
          <cell r="A560" t="str">
            <v>J.2.5</v>
          </cell>
          <cell r="B560" t="str">
            <v xml:space="preserve"> CONCRETE FOR DUCT BANK 2000 PSI</v>
          </cell>
          <cell r="C560">
            <v>950</v>
          </cell>
          <cell r="D560" t="str">
            <v>M3</v>
          </cell>
          <cell r="E560" t="str">
            <v>M+L</v>
          </cell>
          <cell r="F560" t="str">
            <v>M+L</v>
          </cell>
          <cell r="G560">
            <v>0</v>
          </cell>
          <cell r="H560">
            <v>0</v>
          </cell>
          <cell r="I560">
            <v>0</v>
          </cell>
          <cell r="J560">
            <v>0</v>
          </cell>
          <cell r="K560" t="str">
            <v>M+L</v>
          </cell>
          <cell r="L560" t="str">
            <v>M+L</v>
          </cell>
          <cell r="M560">
            <v>0</v>
          </cell>
          <cell r="N560">
            <v>0</v>
          </cell>
          <cell r="O560">
            <v>1700</v>
          </cell>
          <cell r="P560">
            <v>1615000</v>
          </cell>
        </row>
        <row r="561">
          <cell r="A561" t="str">
            <v>J.2.6</v>
          </cell>
          <cell r="B561" t="str">
            <v xml:space="preserve"> RED COLORED OXIDE</v>
          </cell>
          <cell r="C561">
            <v>8550</v>
          </cell>
          <cell r="D561" t="str">
            <v>KG</v>
          </cell>
          <cell r="E561" t="str">
            <v>M+L</v>
          </cell>
          <cell r="F561" t="str">
            <v>M+L</v>
          </cell>
          <cell r="G561">
            <v>0</v>
          </cell>
          <cell r="H561">
            <v>0</v>
          </cell>
          <cell r="I561">
            <v>0</v>
          </cell>
          <cell r="J561">
            <v>0</v>
          </cell>
          <cell r="K561" t="str">
            <v>M+L</v>
          </cell>
          <cell r="L561" t="str">
            <v>M+L</v>
          </cell>
          <cell r="M561">
            <v>0</v>
          </cell>
          <cell r="N561">
            <v>0</v>
          </cell>
          <cell r="O561">
            <v>60</v>
          </cell>
          <cell r="P561">
            <v>513000</v>
          </cell>
        </row>
        <row r="562">
          <cell r="A562" t="str">
            <v>J.2.7</v>
          </cell>
          <cell r="B562" t="str">
            <v xml:space="preserve"> DISPOSAL</v>
          </cell>
          <cell r="C562">
            <v>950</v>
          </cell>
          <cell r="D562" t="str">
            <v>M3</v>
          </cell>
          <cell r="E562" t="str">
            <v>M+L</v>
          </cell>
          <cell r="F562" t="str">
            <v>M+L</v>
          </cell>
          <cell r="G562">
            <v>0</v>
          </cell>
          <cell r="H562">
            <v>0</v>
          </cell>
          <cell r="I562">
            <v>0</v>
          </cell>
          <cell r="J562">
            <v>0</v>
          </cell>
          <cell r="K562" t="str">
            <v>M+L</v>
          </cell>
          <cell r="L562" t="str">
            <v>M+L</v>
          </cell>
          <cell r="M562">
            <v>0</v>
          </cell>
          <cell r="N562">
            <v>0</v>
          </cell>
          <cell r="O562">
            <v>220</v>
          </cell>
          <cell r="P562">
            <v>209000</v>
          </cell>
        </row>
        <row r="563">
          <cell r="A563" t="str">
            <v>J.2.8</v>
          </cell>
          <cell r="B563" t="str">
            <v xml:space="preserve"> FORMWORK</v>
          </cell>
          <cell r="C563">
            <v>2000</v>
          </cell>
          <cell r="D563" t="str">
            <v>M2</v>
          </cell>
          <cell r="E563" t="str">
            <v>M+L</v>
          </cell>
          <cell r="F563" t="str">
            <v>M+L</v>
          </cell>
          <cell r="G563">
            <v>0</v>
          </cell>
          <cell r="H563">
            <v>0</v>
          </cell>
          <cell r="I563">
            <v>0</v>
          </cell>
          <cell r="J563">
            <v>0</v>
          </cell>
          <cell r="K563" t="str">
            <v>M+L</v>
          </cell>
          <cell r="L563" t="str">
            <v>M+L</v>
          </cell>
          <cell r="M563">
            <v>0</v>
          </cell>
          <cell r="N563">
            <v>0</v>
          </cell>
          <cell r="O563">
            <v>360</v>
          </cell>
          <cell r="P563">
            <v>720000</v>
          </cell>
        </row>
        <row r="564">
          <cell r="A564" t="str">
            <v>J.2.9</v>
          </cell>
          <cell r="B564" t="str">
            <v xml:space="preserve"> RE-BAR</v>
          </cell>
          <cell r="C564">
            <v>18250</v>
          </cell>
          <cell r="D564" t="str">
            <v>KG</v>
          </cell>
          <cell r="E564" t="str">
            <v>M+L</v>
          </cell>
          <cell r="F564" t="str">
            <v>M+L</v>
          </cell>
          <cell r="G564">
            <v>0</v>
          </cell>
          <cell r="H564">
            <v>0</v>
          </cell>
          <cell r="I564">
            <v>0</v>
          </cell>
          <cell r="J564">
            <v>0</v>
          </cell>
          <cell r="K564" t="str">
            <v>M+L</v>
          </cell>
          <cell r="L564" t="str">
            <v>M+L</v>
          </cell>
          <cell r="M564">
            <v>0</v>
          </cell>
          <cell r="N564">
            <v>0</v>
          </cell>
          <cell r="O564">
            <v>16</v>
          </cell>
          <cell r="P564">
            <v>292000</v>
          </cell>
        </row>
        <row r="565">
          <cell r="A565" t="str">
            <v>J.2.10</v>
          </cell>
          <cell r="B565" t="str">
            <v xml:space="preserve"> MAN-HOLE, (與儀控共用)</v>
          </cell>
          <cell r="C565">
            <v>0</v>
          </cell>
          <cell r="D565" t="str">
            <v>SET</v>
          </cell>
          <cell r="E565">
            <v>0</v>
          </cell>
          <cell r="F565">
            <v>0</v>
          </cell>
          <cell r="G565">
            <v>0</v>
          </cell>
          <cell r="H565">
            <v>0</v>
          </cell>
          <cell r="I565">
            <v>0</v>
          </cell>
          <cell r="J565">
            <v>0</v>
          </cell>
          <cell r="K565">
            <v>0</v>
          </cell>
          <cell r="L565">
            <v>0</v>
          </cell>
          <cell r="M565">
            <v>0</v>
          </cell>
          <cell r="N565">
            <v>0</v>
          </cell>
          <cell r="O565">
            <v>0</v>
          </cell>
          <cell r="P565">
            <v>0</v>
          </cell>
        </row>
        <row r="566">
          <cell r="A566" t="str">
            <v>J.2.11</v>
          </cell>
          <cell r="B566" t="str">
            <v xml:space="preserve"> HAND HOLE, 1200Lx1000Wx1200D</v>
          </cell>
          <cell r="C566">
            <v>7</v>
          </cell>
          <cell r="D566" t="str">
            <v>SET</v>
          </cell>
          <cell r="E566" t="str">
            <v>M+L</v>
          </cell>
          <cell r="F566" t="str">
            <v>M+L</v>
          </cell>
          <cell r="G566">
            <v>0</v>
          </cell>
          <cell r="H566">
            <v>0</v>
          </cell>
          <cell r="I566">
            <v>0</v>
          </cell>
          <cell r="J566">
            <v>0</v>
          </cell>
          <cell r="K566" t="str">
            <v>M+L</v>
          </cell>
          <cell r="L566" t="str">
            <v>M+L</v>
          </cell>
          <cell r="M566">
            <v>0</v>
          </cell>
          <cell r="N566">
            <v>0</v>
          </cell>
          <cell r="O566">
            <v>18000</v>
          </cell>
          <cell r="P566">
            <v>126000</v>
          </cell>
        </row>
        <row r="567">
          <cell r="A567" t="str">
            <v>J.2.12</v>
          </cell>
          <cell r="B567" t="str">
            <v xml:space="preserve"> COMPOND FOR WATER SEALING(IN MH.)</v>
          </cell>
          <cell r="C567">
            <v>1250</v>
          </cell>
          <cell r="D567" t="str">
            <v>KG</v>
          </cell>
          <cell r="E567" t="str">
            <v>M+L</v>
          </cell>
          <cell r="F567" t="str">
            <v>M+L</v>
          </cell>
          <cell r="G567">
            <v>0</v>
          </cell>
          <cell r="H567">
            <v>0</v>
          </cell>
          <cell r="I567">
            <v>0</v>
          </cell>
          <cell r="J567">
            <v>0</v>
          </cell>
          <cell r="K567" t="str">
            <v>M+L</v>
          </cell>
          <cell r="L567" t="str">
            <v>M+L</v>
          </cell>
          <cell r="M567">
            <v>0</v>
          </cell>
          <cell r="N567">
            <v>0</v>
          </cell>
          <cell r="O567">
            <v>200</v>
          </cell>
          <cell r="P567">
            <v>250000</v>
          </cell>
        </row>
        <row r="568">
          <cell r="A568" t="str">
            <v>ALT-3</v>
          </cell>
          <cell r="B568" t="str">
            <v>SUB-TOTAL : (J.2)</v>
          </cell>
          <cell r="C568">
            <v>0</v>
          </cell>
          <cell r="D568">
            <v>0</v>
          </cell>
          <cell r="E568">
            <v>0</v>
          </cell>
          <cell r="F568">
            <v>1004000</v>
          </cell>
          <cell r="G568">
            <v>0</v>
          </cell>
          <cell r="H568">
            <v>0</v>
          </cell>
          <cell r="I568">
            <v>0</v>
          </cell>
          <cell r="J568">
            <v>8020</v>
          </cell>
          <cell r="K568">
            <v>0</v>
          </cell>
          <cell r="L568">
            <v>1004000</v>
          </cell>
          <cell r="M568">
            <v>0</v>
          </cell>
          <cell r="N568">
            <v>0</v>
          </cell>
          <cell r="O568">
            <v>0</v>
          </cell>
          <cell r="P568">
            <v>6436000</v>
          </cell>
        </row>
        <row r="569">
          <cell r="F569">
            <v>0</v>
          </cell>
          <cell r="G569">
            <v>0</v>
          </cell>
          <cell r="H569">
            <v>0</v>
          </cell>
          <cell r="I569">
            <v>0</v>
          </cell>
          <cell r="J569">
            <v>0</v>
          </cell>
          <cell r="K569">
            <v>0</v>
          </cell>
          <cell r="L569">
            <v>0</v>
          </cell>
          <cell r="M569">
            <v>0</v>
          </cell>
          <cell r="N569">
            <v>0</v>
          </cell>
          <cell r="O569">
            <v>0</v>
          </cell>
          <cell r="P569">
            <v>0</v>
          </cell>
        </row>
        <row r="570">
          <cell r="B570" t="str">
            <v>SUB-TOTAL : (J)</v>
          </cell>
          <cell r="C570">
            <v>0</v>
          </cell>
          <cell r="D570">
            <v>0</v>
          </cell>
          <cell r="E570">
            <v>0</v>
          </cell>
          <cell r="F570">
            <v>5900800</v>
          </cell>
          <cell r="G570">
            <v>0</v>
          </cell>
          <cell r="H570">
            <v>0</v>
          </cell>
          <cell r="I570">
            <v>0</v>
          </cell>
          <cell r="J570">
            <v>27331</v>
          </cell>
          <cell r="K570">
            <v>0</v>
          </cell>
          <cell r="L570">
            <v>5900800</v>
          </cell>
          <cell r="M570">
            <v>0</v>
          </cell>
          <cell r="N570">
            <v>0</v>
          </cell>
          <cell r="O570">
            <v>0</v>
          </cell>
          <cell r="P570">
            <v>21953600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ç khoan LK1"/>
      <sheetName val="gVL"/>
      <sheetName val="dimention"/>
      <sheetName val="subload"/>
      <sheetName val="Gia"/>
      <sheetName val="CUOC"/>
      <sheetName val="L? khoan LK1"/>
      <sheetName val="L_ khoan LK1"/>
      <sheetName val="B-B"/>
      <sheetName val="Sheet2"/>
      <sheetName val="Sheet1"/>
      <sheetName val="Sheet3"/>
      <sheetName val="T-MINH"/>
      <sheetName val="TU-VAN"/>
      <sheetName val="DTCT (2)"/>
      <sheetName val="DTCT"/>
      <sheetName val="DGR"/>
      <sheetName val="YCVL"/>
      <sheetName val="DGVL"/>
      <sheetName val="VL-NC-XM"/>
      <sheetName val="CONG LD"/>
      <sheetName val="KL-CVAN"/>
      <sheetName val="DDAP"/>
      <sheetName val="V VAY"/>
      <sheetName val="XXXXXXXX"/>
      <sheetName val="Tai trong"/>
      <sheetName val="uniBase"/>
      <sheetName val="vniBase"/>
      <sheetName val="abcBase"/>
      <sheetName val="TINH LUN do khai thac (2)"/>
      <sheetName val="nhap"/>
      <sheetName val="TCXD"/>
      <sheetName val="nhap NT"/>
      <sheetName val="Nhap LM"/>
      <sheetName val="BIA"/>
      <sheetName val="CVXD"/>
      <sheetName val="Hoan thanh"/>
      <sheetName val="Lay mau"/>
      <sheetName val="K.tra VL"/>
      <sheetName val="L.mau BT"/>
      <sheetName val="G.mau BT"/>
      <sheetName val="MOC"/>
      <sheetName val="U.VON"/>
      <sheetName val="NTSD "/>
      <sheetName val="K.Luong"/>
      <sheetName val="Q.TOAN"/>
      <sheetName val="DK"/>
      <sheetName val="BCao"/>
      <sheetName val="N.Cong"/>
      <sheetName val="T"/>
      <sheetName val="XXXXXXX0"/>
      <sheetName val="XL4Test5"/>
      <sheetName val="0000000000"/>
      <sheetName val="Lç_khoan_LK1"/>
      <sheetName val="KT(D-D)"/>
      <sheetName val="Detail"/>
      <sheetName val="nhan cong"/>
    </sheetNames>
    <sheetDataSet>
      <sheetData sheetId="0" refreshError="1">
        <row r="8">
          <cell r="K8">
            <v>1</v>
          </cell>
        </row>
        <row r="16">
          <cell r="E16">
            <v>0</v>
          </cell>
        </row>
        <row r="17">
          <cell r="E17">
            <v>0</v>
          </cell>
        </row>
        <row r="215">
          <cell r="D215">
            <v>3.1692017254946676</v>
          </cell>
        </row>
        <row r="227">
          <cell r="G227">
            <v>3.1692017254946676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LICATE"/>
      <sheetName val="RFP003E"/>
      <sheetName val="TOTAL"/>
      <sheetName val="Pivot(Silicate)"/>
      <sheetName val="Pivot(RockWool)"/>
      <sheetName val="Pivot(Form Glass)"/>
      <sheetName val="Pivot(Urethan)"/>
      <sheetName val="Pivot(Glass Wool)"/>
      <sheetName val="ROCK WOOL"/>
      <sheetName val="Sheet1"/>
      <sheetName val="Sheet2"/>
      <sheetName val="Sheet3"/>
      <sheetName val="Outlets"/>
      <sheetName val="PGs"/>
      <sheetName val="Q1-02"/>
      <sheetName val="Q2-02"/>
      <sheetName val="Q3-02"/>
      <sheetName val="XL4Poppy"/>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THANG1"/>
      <sheetName val="THANG2"/>
      <sheetName val="THANG3"/>
      <sheetName val="THANG4"/>
      <sheetName val="THANG5"/>
      <sheetName val="THANG6"/>
      <sheetName val="THANG7"/>
      <sheetName val="THANG 8"/>
      <sheetName val="Sheet9"/>
      <sheetName val="Sheet8"/>
      <sheetName val="Sheet7"/>
      <sheetName val="Sheet6"/>
      <sheetName val="Sheet5"/>
      <sheetName val="Sheet4"/>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10000000"/>
      <sheetName val="Trinh duyet LNS"/>
      <sheetName val="SN CBCNV"/>
      <sheetName val="tong luong ban"/>
      <sheetName val="DU TRU LUONG 06 THANG"/>
      <sheetName val="DU TRU CP 06 THANG"/>
      <sheetName val="AN CA THANG 08"/>
      <sheetName val="AN CA TH 09"/>
      <sheetName val="AN CA TH 10"/>
      <sheetName val="an ca th 11"/>
      <sheetName val="TAM UNG LNS TH 08"/>
      <sheetName val="PP tinh thue thu nhap"/>
      <sheetName val="Luong TG thang 08"/>
      <sheetName val="bo xung"/>
      <sheetName val="truy thu"/>
      <sheetName val="Luong TG thang 09"/>
      <sheetName val="Luong thoi gian th 10"/>
      <sheetName val="Luong thoi gian th 11"/>
      <sheetName val="QT LUONG NS T 07"/>
      <sheetName val="QT LNS TH 08"/>
      <sheetName val="QT LNS TH 09"/>
      <sheetName val="qt lns th 10"/>
      <sheetName val="TAM UNG LUONG NS TH 10"/>
      <sheetName val="tam ung LNS th 11"/>
      <sheetName val="Instr'n"/>
      <sheetName val="RFP002"/>
      <sheetName val="RFP003F"/>
      <sheetName val="RFP004"/>
      <sheetName val="RFP005"/>
      <sheetName val="RFP006"/>
      <sheetName val="RFP007"/>
      <sheetName val="RFP008"/>
      <sheetName val="RFP009"/>
      <sheetName val="RFP010"/>
      <sheetName val="RFP011"/>
      <sheetName val="RFP11(1)"/>
      <sheetName val="RFP11(2)"/>
      <sheetName val="RFP11(3)"/>
      <sheetName val="RFP012"/>
      <sheetName val="RFP013"/>
      <sheetName val="RFP014"/>
      <sheetName val="RFP015"/>
      <sheetName val="C45"/>
      <sheetName val="C47A"/>
      <sheetName val="C47B"/>
      <sheetName val="C46"/>
      <sheetName val="DsachYT"/>
      <sheetName val="00"/>
      <sheetName val="Bhxhoi"/>
      <sheetName val="VV-NTKL MUONG DOT 3"/>
      <sheetName val="CAPTHOAT"/>
      <sheetName val="kl lap nha kho "/>
      <sheetName val="KL LAP TH KHO"/>
      <sheetName val="kl chi tiet kho3"/>
      <sheetName val="kl th kho3"/>
      <sheetName val="VV-NTKL NHA KHO DOT 2"/>
      <sheetName val="kl th sxc3"/>
      <sheetName val="kl ct sxc3"/>
      <sheetName val="klthep"/>
      <sheetName val="hoc han"/>
      <sheetName val=" thoat nuoc nc"/>
      <sheetName val="cap thoat nuoc"/>
      <sheetName val="T6"/>
      <sheetName val="Mau"/>
      <sheetName val="KH LDTL"/>
      <sheetName val="TH"/>
      <sheetName val="Chia T1"/>
      <sheetName val="Chia T2"/>
      <sheetName val="Chia T3"/>
      <sheetName val="TH11"/>
      <sheetName val="TH T11"/>
      <sheetName val="TH T1"/>
      <sheetName val="XL4Test5"/>
      <sheetName val="Bang chia "/>
      <sheetName val="CN HD"/>
      <sheetName val="VC thg 2"/>
      <sheetName val="BB dcTT"/>
      <sheetName val="TT"/>
      <sheetName val="VC TCao"/>
      <sheetName val="VC o Hien"/>
      <sheetName val="VC oDuong"/>
      <sheetName val=" PHoang"/>
      <sheetName val="TT-PLuc"/>
      <sheetName val="TH thanh toan"/>
      <sheetName val="TH1"/>
      <sheetName val="TH2"/>
      <sheetName val="TH3"/>
      <sheetName val="TH4"/>
      <sheetName val="TH5"/>
      <sheetName val="ChiaT1"/>
      <sheetName val="ChiaT2"/>
      <sheetName val="ChiaT3"/>
      <sheetName val="ChiaT4"/>
      <sheetName val="ChiaT5"/>
      <sheetName val="MauTH"/>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AI"/>
      <sheetName val="BANLE"/>
      <sheetName val="t.kho"/>
      <sheetName val="CLB"/>
      <sheetName val="phong"/>
      <sheetName val="hoat"/>
      <sheetName val="tong BH"/>
      <sheetName val="nhapkho"/>
      <sheetName val="TH QT"/>
      <sheetName val="KE QT"/>
      <sheetName val="SILICAT_x0003_"/>
      <sheetName val="1-12"/>
      <sheetName val="SP-KH"/>
      <sheetName val="Xuatkho"/>
      <sheetName val="PT"/>
      <sheetName val="LUONG CHO HUU"/>
      <sheetName val="thu BHXH,YT"/>
      <sheetName val="Phan bo"/>
      <sheetName val="Summary"/>
      <sheetName val="Design &amp; Applications"/>
      <sheetName val="Building Summary"/>
      <sheetName val="Building"/>
      <sheetName val="External Works"/>
      <sheetName val="Pivot(Silica|e)"/>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bcth.Hoang"/>
      <sheetName val="bcth.Nhung"/>
      <sheetName val="bcth.Ngoc"/>
      <sheetName val="bcth.Vu"/>
      <sheetName val="CDQDT"/>
      <sheetName val="XNT"/>
      <sheetName val="01"/>
      <sheetName val="02"/>
      <sheetName val="03"/>
      <sheetName val="04"/>
      <sheetName val="05"/>
      <sheetName val="06"/>
      <sheetName val="07"/>
      <sheetName val="08"/>
      <sheetName val="09"/>
      <sheetName val="10"/>
      <sheetName val=" 10 ngày"/>
      <sheetName val="11"/>
      <sheetName val="12"/>
      <sheetName val="13"/>
      <sheetName val="14"/>
      <sheetName val="15"/>
      <sheetName val="16"/>
      <sheetName val="17"/>
      <sheetName val="18"/>
      <sheetName val="19"/>
      <sheetName val="20"/>
      <sheetName val="20ngay"/>
      <sheetName val="21"/>
      <sheetName val="22"/>
      <sheetName val="23"/>
      <sheetName val="24"/>
      <sheetName val="25"/>
      <sheetName val="26"/>
      <sheetName val="27"/>
      <sheetName val="28"/>
      <sheetName val="29"/>
      <sheetName val="30"/>
      <sheetName val="31"/>
      <sheetName val="31 ngày"/>
      <sheetName val="bcthang"/>
      <sheetName val="báo cáo thang11 mới"/>
      <sheetName val="뜃맟뭁돽띿맟?-BLDG"/>
      <sheetName val="CAT_5"/>
      <sheetName val="현장관리비"/>
      <sheetName val="실행내역"/>
      <sheetName val="#REF"/>
      <sheetName val="적용환율"/>
      <sheetName val="合成単価作成表-BLDG"/>
      <sheetName val="MTL$-INTER"/>
      <sheetName val="Macro1"/>
      <sheetName val="Macro2"/>
      <sheetName val="Macro3"/>
      <sheetName val="ROCK WO_x0003__x0000_"/>
      <sheetName val="S¶_x001d_et2"/>
      <sheetName val="??-BLDG"/>
      <sheetName val="Chart2"/>
      <sheetName val="Chart1"/>
      <sheetName val="th«ng tri chuÈn xe"/>
      <sheetName val="vat tu 2001 cuoi nam"/>
      <sheetName val="bang phan bo VL xuat"/>
      <sheetName val="vat tu 2001"/>
      <sheetName val="qt vt­ xe"/>
      <sheetName val="táng QT 245 (14Xe("/>
      <sheetName val="Xe mua ngoµi"/>
      <sheetName val="B¸o c¸o HQ chi tiªu n¨m 2000"/>
      <sheetName val="Piwot(Silicate)"/>
      <sheetName val="Chiet tinh dz22"/>
      <sheetName val="_x0000__x0000__x0000__x0000__x0000__x0000_"/>
      <sheetName val="gvl"/>
      <sheetName val="TH VL, NC, DDHT Thanhphuoc"/>
      <sheetName val="INSUL"/>
      <sheetName val="???????-BLDG"/>
      <sheetName val="Pi6ot(Urethan)"/>
      <sheetName val="TH T19"/>
      <sheetName val="Dieu chinh"/>
      <sheetName val="So -03"/>
      <sheetName val="SoLD"/>
      <sheetName val="So-02"/>
      <sheetName val="vi_du_n"/>
      <sheetName val="vi_du"/>
      <sheetName val="Bieu 2"/>
      <sheetName val="biªu 3"/>
      <sheetName val="bieu1 CTy"/>
      <sheetName val="b2 cty"/>
      <sheetName val="b 3 cty"/>
      <sheetName val="bieu 7"/>
      <sheetName val="bieu 9"/>
      <sheetName val="b14"/>
      <sheetName val="Sheet12"/>
      <sheetName val="hoat_x0000_࣭_x0000__x0000__x0000__x0000__x0000__x0000__x0000__x0000__x0009__x0000_᭬࣫_x0000__x0004__x0000__x0000__x0000__x0000__x0000__x0000_ᑜ࣭_x0000__x0000__x0000_"/>
      <sheetName val="Sheed4"/>
      <sheetName val="Giai trinh"/>
      <sheetName val="Pivot(RckWool)"/>
      <sheetName val="Pivot(_x0007_lass Wool)"/>
      <sheetName val="bcôhang"/>
      <sheetName val="báo cáo thang11 m?i"/>
      <sheetName val="thong tin cty"/>
      <sheetName val="TK-in"/>
      <sheetName val="TKTH"/>
      <sheetName val="BR"/>
      <sheetName val="MV"/>
      <sheetName val="mvtt"/>
      <sheetName val="HDKT"/>
      <sheetName val="Linh tinh"/>
      <sheetName val="nk"/>
      <sheetName val="N"/>
      <sheetName val="X"/>
      <sheetName val="RDP013"/>
      <sheetName val="CT Thang Mo"/>
      <sheetName val="CT  PL"/>
      <sheetName val="Chi tiet"/>
      <sheetName val="Du_lieu"/>
      <sheetName val="TH_x0001_NG2"/>
      <sheetName val="DU TRU LUONG 06 TH@NG"/>
      <sheetName val="AN CA DH 10"/>
      <sheetName val="TAM UNG LNC TH 08"/>
      <sheetName val="Leong thoi gian th 10"/>
      <sheetName val="Luong thoa gian th 11"/>
      <sheetName val="at lns th 10"/>
      <sheetName val="tam ung DNS th 11"/>
      <sheetName val="XL4Test4"/>
      <sheetName val="Sheev6"/>
      <sheetName val="Nhap fon gia VL dia phuong"/>
      <sheetName val="Luong moÿÿngay cong khao sat"/>
      <sheetName val="Q2-00"/>
      <sheetName val="MTO REV.2(ARMOR)"/>
      <sheetName val="PNT-QUOT-#3"/>
      <sheetName val="COAT&amp;WRAP-QIOT-#3"/>
      <sheetName val="NEW-PANEL"/>
      <sheetName val="PACK"/>
      <sheetName val="INV"/>
      <sheetName val="TK-XUAT"/>
      <sheetName val="TK-NHAP"/>
      <sheetName val="DT 1"/>
      <sheetName val="DT 2"/>
      <sheetName val="DT 3"/>
      <sheetName val="DM"/>
      <sheetName val="SP"/>
      <sheetName val="NPL"/>
      <sheetName val="공통가설"/>
      <sheetName val="DG"/>
      <sheetName val="ctTBA"/>
      <sheetName val="TT_10KV"/>
      <sheetName val="TH4_x0000__x0000__x0000__x0000__x0000__x0000__x0000__x0000__x0000__x0000__x0000_ℨʢ_x0000__x0004__x0000__x0000__x0000__x0000__x0000__x0000_崬ʢ_x0000__x0000__x0000__x0000__x0000_"/>
      <sheetName val="SILICCTE"/>
      <sheetName val="tong l²_x0000__x0000_ ban"/>
      <sheetName val="Tong hop QL4( - 3"/>
      <sheetName val="_x0010_ivot(Glass Wool)"/>
      <sheetName val="She%t1"/>
      <sheetName val="XL4Pop`y"/>
      <sheetName val="Chitieu-dam c!c loai"/>
      <sheetName val="@Gdg"/>
      <sheetName val="CocKJ1m"/>
      <sheetName val="TA²_x0000__x0000_NH"/>
      <sheetName val="SN C£GNV"/>
      <sheetName val="EQUIPMENT -2"/>
      <sheetName val="전차선로 물량표"/>
      <sheetName val="PBS"/>
      <sheetName val="간접비내역-1"/>
      <sheetName val="Basic"/>
      <sheetName val="DESIGN CRITERIA"/>
      <sheetName val="용기"/>
      <sheetName val="TH VL_ NC_ DDHT Thanhphuoc"/>
      <sheetName val="\uong mot ngay cong xay lap"/>
      <sheetName val="Luong mot ngay conw0khao sat"/>
      <sheetName val="thu BHXH&lt;YT"/>
      <sheetName val="??????"/>
      <sheetName val="ROCK WO_x0003_?"/>
      <sheetName val="hoat?࣭????????_x0009_?᭬࣫?_x0004_??????ᑜ࣭???"/>
      <sheetName val="TH4???????????ℨʢ?_x0004_??????崬ʢ?????"/>
      <sheetName val="ፌ_x0000_佄⁎䥇⁁䡃"/>
      <sheetName val="⁁䡃⁉䥔呅"/>
      <sheetName val="呅吠ь_x0000_䑄㔳_x0005_吀䅂㔳_x000c_吀⁈畱敹"/>
      <sheetName val="㔳_x000c_吀⁈畱敹瑴慯ծ_x0000_楢兡͔_x0000_䭔"/>
      <sheetName val="_x0000_楢兡͔_x0000_䭔ͥ_x0000_䅎э_x0000_啈䝎_x0003_䠀䥁_x0003_"/>
      <sheetName val="_x0000_啈䝎_x0003_䠀䥁_x0003_䰀䵁_x0008_䈀湡⁧楧"/>
      <sheetName val="ࡍ_x0000_慂杮朠慩_x000d_䠀乁⁇䥔久䈠佁_x000b_吀⁈"/>
      <sheetName val="䥔久䈠佁_x000b_吀⁈䡎偁"/>
      <sheetName val="⁈䡎偁吠乏_x0006_吀⁈"/>
      <sheetName val="_x0000_䡔䈠乁_x0005_䐀"/>
      <sheetName val="_x0000_敄㍣б_x0000_慊"/>
      <sheetName val="䨀湡в_x0000_慊㍮"/>
      <sheetName val="湡г_x0000_慊㑮_x0004_"/>
      <sheetName val="д_x0000_慊㙮_x0004_䨀"/>
      <sheetName val="_x0000_慊㝮_x0004_䨀湡"/>
      <sheetName val="慊㡮_x0004_䨀湡Թ"/>
      <sheetName val="㥮_x0005_䨀湡〱_x0005_䨀"/>
      <sheetName val="_x0005_䨀湡ㄱ_x0005_䨀"/>
      <sheetName val="_x0000_慊ㅮԳ_x0000_慊"/>
      <sheetName val="䨀湡㐱_x0005_䨀湡"/>
      <sheetName val="慊ㅮԵ_x0000_慊ㅮ"/>
      <sheetName val="ㅮԷ_x0000_慊ㅮԸ"/>
      <sheetName val="㠱_x0005_䨀湡〲_x0005_"/>
      <sheetName val="԰_x0000_慊㉮Ա_x0000_"/>
      <sheetName val="_x0005_䨀湡㈲_x0005_䨀"/>
      <sheetName val="_x0000_慊㉮Գ_x0000_慊㉮Դ"/>
      <sheetName val="湡㐲_x0005_䨀湡㔲_x0005_"/>
      <sheetName val="㔲_x0005_䨀"/>
      <sheetName val="_x0010_iwot(Silicate)"/>
      <sheetName val="BCDTK"/>
      <sheetName val="soktmay"/>
      <sheetName val="Pivnt(RockWool)"/>
      <sheetName val="@ivot(Form Glass)"/>
      <sheetName val="Pivot(Gl!ss Wool)"/>
      <sheetName val="ROCK WOKL"/>
      <sheetName val="He co"/>
      <sheetName val="Bhitieu-dam cac loai"/>
      <sheetName val="_x0000__x0000__x0000__x0000__x0000__x0009__x0000_??_x0000__x0004__x0000__x0000__x0000__x0000__x0000__x0000_??_x0000__x0000__x0000__x0000__x0000__x0000__x0000__x0000_??_x0000__x0000_"/>
      <sheetName val="?????_x0009_????_x0004_????????????????????"/>
      <sheetName val="hoat_x0000_?_x0000__x0009_??_x0000__x0004__x0000_??_x0000_??_x0000_"/>
      <sheetName val="hoat??????????_x0009_????_x0004_???????????"/>
      <sheetName val="hoat?࣭?_x0009_᭬࣫?_x0004_?ᑜ࣭?ڬ࣫?"/>
      <sheetName val="hoat_x0000_࣭_x0000__x0009_᭬࣫_x0000__x0004__x0000_ᑜ࣭_x0000_ڬ࣫_x0000_"/>
      <sheetName val="적용률"/>
      <sheetName val="LABTOTAL"/>
      <sheetName val="DG "/>
      <sheetName val="TK"/>
      <sheetName val="BRCT"/>
      <sheetName val="SDHD"/>
      <sheetName val="SDHD QUY"/>
      <sheetName val="GTGT135"/>
      <sheetName val="BRCN135"/>
      <sheetName val="MV135"/>
      <sheetName val="SDHDCN"/>
      <sheetName val="SDHDCN quy"/>
      <sheetName val="NXT.CN03"/>
      <sheetName val="bl"/>
      <sheetName val="20000000"/>
      <sheetName val="MTO REV.0"/>
      <sheetName val="Phan tich don ႀ￸a chi tiet"/>
      <sheetName val="dongia (2)"/>
      <sheetName val="LKVL-CK-HT-GD1"/>
      <sheetName val="giathanh1"/>
      <sheetName val="lam-moi"/>
      <sheetName val="TONG HOP VL-NC"/>
      <sheetName val="thao-go"/>
      <sheetName val="THPDMoi  (2)"/>
      <sheetName val="gtrinh"/>
      <sheetName val="phuluc1"/>
      <sheetName val="chitiet"/>
      <sheetName val="TONGKE3p "/>
      <sheetName val="DONGIA"/>
      <sheetName val="DON GIA"/>
      <sheetName val="TONGKE-HT"/>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_x0000_TCTiet"/>
      <sheetName val="湡㘱_x0005_䨀湡㜱"/>
      <sheetName val="Gia vat tu"/>
      <sheetName val="?????"/>
      <sheetName val="????"/>
      <sheetName val="PTDGDT"/>
      <sheetName val="100000P0"/>
      <sheetName val="RFP0_x0010_6"/>
      <sheetName val="RFP_x0010_07"/>
      <sheetName val="RFP_x0011_1(2)"/>
      <sheetName val="Q_x0012_-02"/>
      <sheetName val="Q_x0013_-02"/>
      <sheetName val="Du toan chi Tiet coc_x0000_nuoc"/>
      <sheetName val="Nhap_x0000_don gia VL dia phuong"/>
      <sheetName val="Luong mot ngay Cong xay_x0000_lap"/>
      <sheetName val="DU TRU LUONG_x0000_06 THANG"/>
      <sheetName val="PP tinh Thue thu_x0000_nhap"/>
      <sheetName val="Luong TG thang _x0010_9"/>
      <sheetName val="QT LUONG NS_x0000_T 07"/>
      <sheetName val="TAM_x0000_UNG LUONG NS TH 10"/>
      <sheetName val="truy_x0000_thu"/>
      <sheetName val="tong l²?? ban"/>
      <sheetName val="_x0000__x0000_CAI TK 112"/>
      <sheetName val="Coc$0x40cm"/>
      <sheetName val="&quot;0ngay"/>
      <sheetName val="báo cák thang11 mới"/>
      <sheetName val="THANG'"/>
      <sheetName val="CN"/>
      <sheetName val="BCN"/>
      <sheetName val="Q TOAN"/>
      <sheetName val="NO MUA"/>
      <sheetName val="VO CHAI"/>
      <sheetName val="VC THU HOI"/>
      <sheetName val="ፌ?佄⁎䥇⁁䡃"/>
      <sheetName val="呅吠ь?䑄㔳_x0005_吀䅂㔳_x000c_吀⁈畱敹"/>
      <sheetName val="㔳_x000c_吀⁈畱敹瑴慯ծ?楢兡͔?䭔"/>
      <sheetName val="?楢兡͔?䭔ͥ?䅎э?啈䝎_x0003_䠀䥁_x0003_"/>
      <sheetName val="?啈䝎_x0003_䠀䥁_x0003_䰀䵁_x0008_䈀湡⁧楧"/>
      <sheetName val="ࡍ?慂杮朠慩_x000d_䠀乁⁇䥔久䈠佁_x000b_吀⁈"/>
      <sheetName val="?䡔䈠乁_x0005_䐀"/>
      <sheetName val="?敄㍣б?慊"/>
      <sheetName val="䨀湡в?慊㍮"/>
      <sheetName val="湡г?慊㑮_x0004_"/>
      <sheetName val="д?慊㙮_x0004_䨀"/>
      <sheetName val="?慊㝮_x0004_䨀湡"/>
      <sheetName val="?慊ㅮԳ?慊"/>
      <sheetName val="慊ㅮԵ?慊ㅮ"/>
      <sheetName val="ㅮԷ?慊ㅮԸ"/>
      <sheetName val="԰?慊㉮Ա?"/>
      <sheetName val="?慊㉮Գ?慊㉮Դ"/>
      <sheetName val="hoat???_x0009_???_x0004_???????"/>
      <sheetName val="[I"/>
      <sheetName val="báo cák thang11 m?i"/>
      <sheetName val="???????"/>
      <sheetName val="??????_x0005_???_x000c_????"/>
      <sheetName val="?_x000c_?????????????"/>
      <sheetName val="?????????????_x0003_??_x0003_"/>
      <sheetName val="???_x0003_??_x0003_??_x0008_????"/>
      <sheetName val="??????_x000d_???????_x000b_??"/>
      <sheetName val="????_x000b_????"/>
      <sheetName val="?????_x0006_??"/>
      <sheetName val="????_x0005_?"/>
      <sheetName val="?????_x0004_"/>
      <sheetName val="????_x0004_?"/>
      <sheetName val="???_x0004_??"/>
      <sheetName val="??_x0004_???"/>
      <sheetName val="?_x0005_???_x0005_?"/>
      <sheetName val="_x0005_???_x0005_?"/>
      <sheetName val="???_x0005_??"/>
      <sheetName val="??_x0005_???"/>
      <sheetName val="?_x0005_???_x0005_"/>
      <sheetName val="????????"/>
      <sheetName val="??_x0005_???_x0005_"/>
      <sheetName val="?_x0005_?"/>
      <sheetName val="_x0009_???_x0004_???????"/>
      <sheetName val="THVT"/>
      <sheetName val="PTDM"/>
      <sheetName val="???? ???"/>
      <sheetName val="?????-1"/>
      <sheetName val="??"/>
      <sheetName val="ࡍ_x0000_慂杮朠慩_x000a_䠀乁⁇䥔久䈠佁_x000b_吀⁈"/>
      <sheetName val="ࡍ?慂杮朠慩_x000a_䠀乁⁇䥔久䈠佁_x000b_吀⁈"/>
      <sheetName val="??????_x000a_???????_x000b_??"/>
      <sheetName val="TKP"/>
      <sheetName val="KLHT"/>
      <sheetName val=" thoat nuog nc"/>
      <sheetName val="?TCTiet"/>
      <sheetName val="POTAL"/>
      <sheetName val="POWER"/>
      <sheetName val="견적조건"/>
      <sheetName val="BQ_Equip_Pipe"/>
      <sheetName val="BLR-S"/>
      <sheetName val="Est-Hotpp"/>
      <sheetName val="PipWT"/>
      <sheetName val="piping"/>
      <sheetName val="BREAKDOWN(철거설치)"/>
      <sheetName val="COA-17"/>
      <sheetName val="C-18"/>
      <sheetName val=" thoau nuoc nc"/>
      <sheetName val="_______-BLDG"/>
      <sheetName val="__-BLDG"/>
      <sheetName val="뜃맟뭁돽띿맟_-BLDG"/>
      <sheetName val="báo cáo thang11 m_i"/>
      <sheetName val="재료비"/>
      <sheetName val="Mech_1030"/>
      <sheetName val="BQ List"/>
      <sheetName val="PIPE"/>
      <sheetName val="FLANGE"/>
      <sheetName val="VALVE"/>
      <sheetName val="Chitieu-dam cac_x0000_loai"/>
      <sheetName val="TSCD"/>
      <sheetName val="d' cOng"/>
      <sheetName val="CAPTHOAP"/>
      <sheetName val="T.Tinh"/>
      <sheetName val="G䁄MN.2"/>
      <sheetName val="TA²??N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sheetData sheetId="380" refreshError="1"/>
      <sheetData sheetId="381" refreshError="1"/>
      <sheetData sheetId="382" refreshError="1"/>
      <sheetData sheetId="383" refreshError="1"/>
      <sheetData sheetId="384" refreshError="1"/>
      <sheetData sheetId="385" refreshError="1"/>
      <sheetData sheetId="386" refreshError="1"/>
      <sheetData sheetId="387"/>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sheetData sheetId="405" refreshError="1"/>
      <sheetData sheetId="406"/>
      <sheetData sheetId="407"/>
      <sheetData sheetId="408"/>
      <sheetData sheetId="409"/>
      <sheetData sheetId="410"/>
      <sheetData sheetId="411" refreshError="1"/>
      <sheetData sheetId="412" refreshError="1"/>
      <sheetData sheetId="413"/>
      <sheetData sheetId="414"/>
      <sheetData sheetId="415"/>
      <sheetData sheetId="416"/>
      <sheetData sheetId="417"/>
      <sheetData sheetId="418"/>
      <sheetData sheetId="419" refreshError="1"/>
      <sheetData sheetId="420" refreshError="1"/>
      <sheetData sheetId="421" refreshError="1"/>
      <sheetData sheetId="422"/>
      <sheetData sheetId="423" refreshError="1"/>
      <sheetData sheetId="424"/>
      <sheetData sheetId="425"/>
      <sheetData sheetId="426" refreshError="1"/>
      <sheetData sheetId="427"/>
      <sheetData sheetId="428" refreshError="1"/>
      <sheetData sheetId="429"/>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sheetData sheetId="504"/>
      <sheetData sheetId="505"/>
      <sheetData sheetId="506"/>
      <sheetData sheetId="507"/>
      <sheetData sheetId="508" refreshError="1"/>
      <sheetData sheetId="509"/>
      <sheetData sheetId="510"/>
      <sheetData sheetId="51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sheetData sheetId="572" refreshError="1"/>
      <sheetData sheetId="573" refreshError="1"/>
      <sheetData sheetId="574" refreshError="1"/>
      <sheetData sheetId="575" refreshError="1"/>
      <sheetData sheetId="576"/>
      <sheetData sheetId="577" refreshError="1"/>
      <sheetData sheetId="578"/>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sheetData sheetId="60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ct"/>
      <sheetName val="dtct"/>
      <sheetName val="gvl"/>
      <sheetName val="Sheet10"/>
      <sheetName val="Sheet11"/>
      <sheetName val="Sheet12"/>
      <sheetName val="Sheet13"/>
      <sheetName val="Sheet14"/>
      <sheetName val="Sheet15"/>
      <sheetName val="Sheet16"/>
      <sheetName val="Dinh muc du toan"/>
      <sheetName val="Config"/>
      <sheetName val="AutoClose"/>
      <sheetName val="total"/>
      <sheetName val="(viet)"/>
      <sheetName val="dictionary"/>
      <sheetName val="New(eng)"/>
      <sheetName val="RFI(eng)SW-sun"/>
      <sheetName val="RFI(eng)HVP-sun"/>
      <sheetName val="RFI(eng)SW"/>
      <sheetName val="RFI(eng)SW (2)"/>
      <sheetName val="RFI(eng)HVP"/>
      <sheetName val="RFI(eng)Lab."/>
      <sheetName val="RFI -add"/>
      <sheetName val="TSCD DUNG CHUNG "/>
      <sheetName val="KHKHAUHAOTSCHUNG"/>
      <sheetName val="TSCDTOAN NHA MAY"/>
      <sheetName val="CPSXTOAN BO SP"/>
      <sheetName val="PBCPCHUNG CHO CAC DTUONG"/>
      <sheetName val="XL4Poppy"/>
      <sheetName val="VLieu"/>
      <sheetName val="CT"/>
      <sheetName val="DToan"/>
      <sheetName val="TH"/>
      <sheetName val="Tong hop"/>
      <sheetName val="Cuoc V.chuyen"/>
      <sheetName val="Sheet7"/>
      <sheetName val="Sheet8"/>
      <sheetName val="Sheet9"/>
      <sheetName val="TH An ca"/>
      <sheetName val="XN SL An ca"/>
      <sheetName val="Dang ky an ca"/>
      <sheetName val="Dang ky an ca T2"/>
      <sheetName val="Sheet2"/>
      <sheetName val="Sheet3"/>
      <sheetName val="XL4Test5"/>
      <sheetName val="Sheet1"/>
      <sheetName val="Sheet4"/>
      <sheetName val="Sheet5"/>
      <sheetName val="Sheet6"/>
      <sheetName val="Lç khoan LK1"/>
      <sheetName val="NC"/>
      <sheetName val="M"/>
      <sheetName val="TSo"/>
      <sheetName val="PC"/>
      <sheetName val="Vua"/>
      <sheetName val="KL"/>
      <sheetName val="VC"/>
      <sheetName val="DGduong"/>
      <sheetName val="DT"/>
      <sheetName val="Thu"/>
      <sheetName val="XXXXXXXX"/>
      <sheetName val="C47-456"/>
      <sheetName val="C46"/>
      <sheetName val="C47-PII"/>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1"/>
      <sheetName val="00000000"/>
      <sheetName val="DTduong"/>
      <sheetName val="Nhahat"/>
      <sheetName val="bg+th45"/>
      <sheetName val="4-5"/>
      <sheetName val="bg+th34"/>
      <sheetName val="3-4"/>
      <sheetName val="bg+th23"/>
      <sheetName val="2-3"/>
      <sheetName val="bg+th12"/>
      <sheetName val="1-2"/>
      <sheetName val="bg+th"/>
      <sheetName val="ptvl"/>
      <sheetName val="0-1"/>
      <sheetName val="DT-THL7"/>
      <sheetName val="T2"/>
      <sheetName val="T3"/>
      <sheetName val="T4"/>
      <sheetName val="T5"/>
      <sheetName val="THop"/>
      <sheetName val="THKD"/>
      <sheetName val="10000000"/>
      <sheetName val="20000000"/>
      <sheetName val="30000000"/>
      <sheetName val="40000000"/>
      <sheetName val="50000000"/>
      <sheetName val="60000000"/>
      <sheetName val="Thdien"/>
      <sheetName val="DTdien"/>
      <sheetName val="dgth"/>
      <sheetName val="thkl"/>
      <sheetName val="thkl (2)"/>
      <sheetName val="LK2"/>
      <sheetName val="gvt"/>
      <sheetName val="glv"/>
      <sheetName val="tra-vat-lieu"/>
      <sheetName val="KQPT"/>
      <sheetName val="PTDB"/>
      <sheetName val="PT T4.03"/>
      <sheetName val="Sheet17"/>
      <sheetName val="Sheet18"/>
      <sheetName val="Sheet19"/>
      <sheetName val="Sheet20"/>
      <sheetName val="Sheet21"/>
      <sheetName val="Sheet22"/>
      <sheetName val="Sheet23"/>
      <sheetName val="canh"/>
      <sheetName val="Bang Don gia II"/>
      <sheetName val="Thuc thanh"/>
    </sheetNames>
    <sheetDataSet>
      <sheetData sheetId="0" refreshError="1"/>
      <sheetData sheetId="1" refreshError="1"/>
      <sheetData sheetId="2" refreshError="1">
        <row r="9">
          <cell r="N9">
            <v>118182</v>
          </cell>
        </row>
        <row r="16">
          <cell r="N16">
            <v>759</v>
          </cell>
        </row>
        <row r="17">
          <cell r="N17">
            <v>55000</v>
          </cell>
        </row>
        <row r="38">
          <cell r="N38">
            <v>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 sheetId="121"/>
      <sheetData sheetId="122"/>
      <sheetData sheetId="123"/>
      <sheetData sheetId="124"/>
      <sheetData sheetId="125"/>
      <sheetData sheetId="126"/>
      <sheetData sheetId="127" refreshError="1"/>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G (2)"/>
      <sheetName val="Loading"/>
      <sheetName val="Check A"/>
      <sheetName val="CheckB"/>
      <sheetName val="Check C"/>
      <sheetName val="Check D"/>
      <sheetName val="Check F"/>
      <sheetName val="Check G"/>
      <sheetName val="Check E"/>
      <sheetName val="XXXXXXXX"/>
      <sheetName val="XL4Poppy (2)"/>
      <sheetName val="XL4Poppy"/>
      <sheetName val="B-B"/>
      <sheetName val="Analysis"/>
      <sheetName val="C-C"/>
      <sheetName val="D-D"/>
      <sheetName val="chitimc"/>
      <sheetName val="DG"/>
      <sheetName val="Don gia"/>
      <sheetName val="13.BANG CT"/>
      <sheetName val="14.MMUS GIUA NHIP"/>
      <sheetName val="4.HSPBngang"/>
      <sheetName val="6.Tinh tai"/>
      <sheetName val="2 NSl"/>
      <sheetName val="17.US CHU tho a_b"/>
      <sheetName val="15.MMUS GOI"/>
      <sheetName val="5.BANG I"/>
      <sheetName val="NSL"/>
      <sheetName val="Sheet3"/>
      <sheetName val="Sheet1"/>
      <sheetName val="Xuly Data"/>
      <sheetName val="A6,MAY"/>
      <sheetName val="DG "/>
      <sheetName val="tra-vat-lieu"/>
      <sheetName val="SILICATE"/>
      <sheetName val="KH-Q1,Q2,01"/>
      <sheetName val="Du_lieu"/>
      <sheetName val="gvl"/>
      <sheetName val="XXXXXXX_x0018_"/>
      <sheetName val="GTXL1"/>
      <sheetName val="vlieu"/>
      <sheetName val="Lç khoan LK1"/>
      <sheetName val="ChackB"/>
      <sheetName val="HL4Poppy"/>
      <sheetName val="PNT-QUOT-#3"/>
      <sheetName val="COAT&amp;WRAP-QIOT-#3"/>
      <sheetName val="nenmat"/>
      <sheetName val="THKL"/>
      <sheetName val="Ch_x0000__x0000_k F"/>
      <sheetName val="Control"/>
      <sheetName val="THVATTU"/>
      <sheetName val="Bang chiet tinh TBA"/>
      <sheetName val="Chiet tinh DZ 22"/>
      <sheetName val="TTDZ22"/>
      <sheetName val="VL,NC"/>
      <sheetName val="Input"/>
      <sheetName val="BKTH"/>
      <sheetName val="nhap_xuat_ton"/>
      <sheetName val="giathanh1"/>
      <sheetName val="ptvt-dg"/>
      <sheetName val="Giai trinh"/>
      <sheetName val="Chekk D"/>
      <sheetName val="VL-NC-M"/>
      <sheetName val="_x0000__x0000__x0000__x0000__x0000__x0000__x0000__x0000_ (2)"/>
      <sheetName val="_x0000__x0000__x0000__x0000__x0000__x0000__x0000__x0000_"/>
      <sheetName val="TINHMOA2"/>
      <sheetName val="Sheet2"/>
      <sheetName val="???????? (2)"/>
      <sheetName val="????????"/>
      <sheetName val="Ch"/>
      <sheetName val="Ch??k 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refreshError="1"/>
      <sheetData sheetId="63"/>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PIPE-03E"/>
      <sheetName val="Chart1"/>
      <sheetName val="Interim payment"/>
      <sheetName val="Letter"/>
      <sheetName val="Bid Sum"/>
      <sheetName val="Item B"/>
      <sheetName val="Dg A"/>
      <sheetName val="Dg B&amp;C"/>
      <sheetName val="Rates&amp;Prices"/>
      <sheetName val="Material at site"/>
      <sheetName val="XL4Poppy"/>
      <sheetName val="DT"/>
      <sheetName val="THND"/>
      <sheetName val="klcong"/>
      <sheetName val="THMD"/>
      <sheetName val="Phtro1"/>
      <sheetName val="DTKS1"/>
      <sheetName val="CT1m"/>
      <sheetName val="Chi tiet - Dv lap"/>
      <sheetName val="TH KHTC"/>
      <sheetName val="000"/>
      <sheetName val="00000000"/>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Dong Dau"/>
      <sheetName val="Dong Dau (2)"/>
      <sheetName val="Sau dong"/>
      <sheetName val="Ma xa"/>
      <sheetName val="My dinh"/>
      <sheetName val="Tong cong"/>
      <sheetName val="BC_KKTSCD"/>
      <sheetName val="Chitiet"/>
      <sheetName val="Sheet2 (2)"/>
      <sheetName val="Mau_BC_KKTSCD"/>
      <sheetName val="KH 2003 (moi max)"/>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Gia VL"/>
      <sheetName val="Bang gia ca may"/>
      <sheetName val="Bang luong CB"/>
      <sheetName val="Bang P.tich CT"/>
      <sheetName val="D.toan chi tiet"/>
      <sheetName val="Bang TH Dtoan"/>
      <sheetName val="XXXXXXXX"/>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MD"/>
      <sheetName val="ND"/>
      <sheetName val="CONG"/>
      <sheetName val="DGCT"/>
      <sheetName val="cd viaK0-T6"/>
      <sheetName val="cdvia T6-Tc24"/>
      <sheetName val="cdvia Tc24-T46"/>
      <sheetName val="cdbtnL2ko-k0+361"/>
      <sheetName val="cd btnL2k0+361-T19"/>
      <sheetName val="XL4Test5"/>
      <sheetName val="DTHH"/>
      <sheetName val="Bang1"/>
      <sheetName val="TAI TRONG"/>
      <sheetName val="NOI LUC"/>
      <sheetName val="TINH DUYET THTT CHINH"/>
      <sheetName val="TDUYET THTT PHU"/>
      <sheetName val="TINH DAO DONG VA DO VONG"/>
      <sheetName val="TINH NEO"/>
      <sheetName val="1"/>
      <sheetName val="Km0-Km1"/>
      <sheetName val="Km1-Km2"/>
      <sheetName val="TH"/>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CHIT"/>
      <sheetName val="THXH"/>
      <sheetName val="BHXH"/>
      <sheetName val="PTCT"/>
      <sheetName val="CDghino"/>
      <sheetName val="Tonghop"/>
      <sheetName val="TH (T1-6)"/>
      <sheetName val="ThueTB"/>
      <sheetName val="SCD5"/>
      <sheetName val=" NL"/>
      <sheetName val="CPVL-CPM"/>
      <sheetName val="PTVL"/>
      <sheetName val="CD1"/>
      <sheetName val=" NL (2)"/>
      <sheetName val="CDTHCT"/>
      <sheetName val="CDTHCT (3)"/>
      <sheetName val="Congty"/>
      <sheetName val="VPPN"/>
      <sheetName val="XN74"/>
      <sheetName val="XN54"/>
      <sheetName val="XN33"/>
      <sheetName val="NK96"/>
      <sheetName val="KH12"/>
      <sheetName val="CN12"/>
      <sheetName val="HD12"/>
      <sheetName val="KH1"/>
      <sheetName val="VL"/>
      <sheetName val="CTXD"/>
      <sheetName val=".."/>
      <sheetName val="CTDN"/>
      <sheetName val="san vuon"/>
      <sheetName val="khu phu tro"/>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Chart2"/>
      <sheetName val="be tong"/>
      <sheetName val="Thep"/>
      <sheetName val="Tong hop thep"/>
      <sheetName val="Thuyet minh"/>
      <sheetName val="CQ-HQ"/>
      <sheetName val="00000001"/>
      <sheetName val="00000002"/>
      <sheetName val="00000003"/>
      <sheetName val="00000004"/>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9"/>
      <sheetName val="10"/>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01"/>
      <sheetName val="02"/>
      <sheetName val="03"/>
      <sheetName val="04"/>
      <sheetName val="05"/>
      <sheetName val="Sheet13"/>
      <sheetName val="Sheet14"/>
      <sheetName val="Sheet15"/>
      <sheetName val="Sheet16"/>
      <sheetName val="Sheet17"/>
      <sheetName val="Sheet18"/>
      <sheetName val="Sheet19"/>
      <sheetName val="Sheet20"/>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Phu luc"/>
      <sheetName val="Gia trÞ"/>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Quang Tri"/>
      <sheetName val="TTHue"/>
      <sheetName val="Da Nang"/>
      <sheetName val="Quang Nam"/>
      <sheetName val="Quang Ngai"/>
      <sheetName val="TH DH-QN"/>
      <sheetName val="KP HD"/>
      <sheetName val="DB HD"/>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Thep "/>
      <sheetName val="Chi tiet Khoi luong"/>
      <sheetName val="TH khoi luong"/>
      <sheetName val="Chiet tinh vat lieu "/>
      <sheetName val="TH KL VL"/>
      <sheetName val="DS them luong qui 4-2002"/>
      <sheetName val="Phuc loi 2-9-02"/>
      <sheetName val="PCLB-2002"/>
      <sheetName val="Thuong nhan dip 21-12-02"/>
      <sheetName val="Thuong dip nhan danh hieu AHL§"/>
      <sheetName val="Thang luong thu 13 nam 2002"/>
      <sheetName val="Luong SX# dip Tet Qui Mui(dong)"/>
      <sheetName val="THCT"/>
      <sheetName val="cap cho cac DT"/>
      <sheetName val="Ung - hoan"/>
      <sheetName val="CP may"/>
      <sheetName val="SS"/>
      <sheetName val="NVL"/>
      <sheetName val="dutoan1"/>
      <sheetName val="Anhtoan"/>
      <sheetName val="dutoan2"/>
      <sheetName val="vat tu"/>
      <sheetName val="tscd"/>
      <sheetName val="KM"/>
      <sheetName val="KHOANMUC"/>
      <sheetName val="CPQL"/>
      <sheetName val="SANLUONG"/>
      <sheetName val="SSCP-SL"/>
      <sheetName val="CPSX"/>
      <sheetName val="KQKD"/>
      <sheetName val="CDSL (2)"/>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sent to"/>
      <sheetName val="Outlets"/>
      <sheetName val="PGs"/>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phan tich DG"/>
      <sheetName val="gia vat lieu"/>
      <sheetName val="gia xe may"/>
      <sheetName val="gia nhan cong"/>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CT xa"/>
      <sheetName val="TLGC"/>
      <sheetName val="BL"/>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cong Q2"/>
      <sheetName val="T.U luong Q1"/>
      <sheetName val="T.U luong Q2"/>
      <sheetName val="T.U luong Q3"/>
      <sheetName val="Tien ung"/>
      <sheetName val="phi luong3"/>
      <sheetName val="Quyet toan"/>
      <sheetName val="Thu hoi"/>
      <sheetName val="Lai vay"/>
      <sheetName val="Tien vay"/>
      <sheetName val="Cong no"/>
      <sheetName val="Cop pha"/>
      <sheetName val="20000000"/>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KL VL"/>
      <sheetName val="KHCTiet"/>
      <sheetName val="QT 9-6"/>
      <sheetName val="Thuong luu HB"/>
      <sheetName val="QT03"/>
      <sheetName val="QT"/>
      <sheetName val="PTmay"/>
      <sheetName val="KK"/>
      <sheetName val="QT Ky T"/>
      <sheetName val="BCKT"/>
      <sheetName val="bc vt TON BAI"/>
      <sheetName val="XXXXXXX0"/>
      <sheetName val="clvl"/>
      <sheetName val="Chenh lech"/>
      <sheetName val="Kinh phí"/>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KL Tram Cty"/>
      <sheetName val="Gam may Cty"/>
      <sheetName val="KL tram KH"/>
      <sheetName val="Gam may KH"/>
      <sheetName val="TM"/>
    </sheetNames>
    <definedNames>
      <definedName name="DataFilter"/>
      <definedName name="DataSort"/>
      <definedName name="GoBack" sheetId="0"/>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refreshError="1"/>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refreshError="1"/>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T-QUOT-#3"/>
      <sheetName val="COAT&amp;WRAP-QIOT-#3"/>
    </sheetNames>
    <sheetDataSet>
      <sheetData sheetId="0"/>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2"/>
      <sheetName val="Sheet1"/>
      <sheetName val="XXXXXXXX"/>
      <sheetName val="XL4Poppy"/>
      <sheetName val="XL4Test5"/>
      <sheetName val="PTDGAntoanGT"/>
      <sheetName val="Cau - Cong"/>
      <sheetName val="vt"/>
      <sheetName val="Tai khoan"/>
      <sheetName val="g-vl"/>
      <sheetName val="Solieu"/>
      <sheetName val="NEW-PANEL"/>
      <sheetName val="Loading"/>
      <sheetName val="Check C"/>
      <sheetName val="EIRR&gt;1&lt;1"/>
      <sheetName val="EIRR&gt; 2"/>
      <sheetName val="EIRR&lt;2"/>
      <sheetName val="Cp&gt;10-Ln&lt;10"/>
      <sheetName val="Ln&lt;20"/>
      <sheetName val="Xuly Data"/>
      <sheetName val="MTO REV.2(ARMOR)"/>
      <sheetName val="gvl"/>
      <sheetName val="nhan cong"/>
      <sheetName val="MTL$-IN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an cong"/>
      <sheetName val="phu cap"/>
      <sheetName val="vlminh hoa"/>
      <sheetName val="DG "/>
      <sheetName val="NLV"/>
      <sheetName val="Ncong nhan"/>
      <sheetName val="Ha tang"/>
      <sheetName val="Bangthkp"/>
      <sheetName val="THKP"/>
      <sheetName val="Congty"/>
      <sheetName val="VPPN"/>
      <sheetName val="XN74"/>
      <sheetName val="XN54"/>
      <sheetName val="XN33"/>
      <sheetName val="NK96"/>
      <sheetName val="XL4Test5"/>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XL4Poppy"/>
      <sheetName val="DTDD"/>
      <sheetName val="DTCD"/>
      <sheetName val="DTDD2003"/>
      <sheetName val="Vayvon"/>
      <sheetName val="Tdien"/>
      <sheetName val="DTSON ADB3-N2"/>
      <sheetName val="BangketienvayNHS"/>
      <sheetName val="XXXXXXXX"/>
      <sheetName val="tong hop"/>
      <sheetName val="phan tich DG"/>
      <sheetName val="gia vat lieu"/>
      <sheetName val="gia xe may"/>
      <sheetName val="gia nhan cong"/>
      <sheetName val="tuong"/>
      <sheetName val="Lop 6 lan 1"/>
      <sheetName val="lop1 lan2"/>
      <sheetName val="lop2 lan2 "/>
      <sheetName val="lop3 lan2 "/>
      <sheetName val="lop4 lan2 "/>
      <sheetName val="lop5 lan2 "/>
      <sheetName val="lop6 lan2 "/>
      <sheetName val="lop7 lan2 "/>
      <sheetName val="lop8 lan2 "/>
      <sheetName val="lop9 lan2"/>
      <sheetName val="lop10 lan2 "/>
      <sheetName val="general"/>
      <sheetName val="Main Road"/>
      <sheetName val="Tan an(8)"/>
      <sheetName val="QK(DP1) (7)"/>
      <sheetName val="cat®o luong(DP1) (6)"/>
      <sheetName val="cat tam quang(DP1) (5)"/>
      <sheetName val="cat Na dan(DP1) (4)"/>
      <sheetName val="cat Na dan(DP1) (2)"/>
      <sheetName val="catdo luong(496)"/>
      <sheetName val="catNam Dan (DELTA) (3)"/>
      <sheetName val="cat hoa binh (DP2) (2)"/>
      <sheetName val="cat hoa binh (DP1)"/>
      <sheetName val="cat song dinh (4)"/>
      <sheetName val="C47-456"/>
      <sheetName val="C46"/>
      <sheetName val="C47-PII"/>
      <sheetName val="Nconõþnhan"/>
      <sheetName val="2J.01"/>
      <sheetName val="2J.02"/>
      <sheetName val="2J.03"/>
      <sheetName val="2J.04"/>
      <sheetName val="2J.05"/>
      <sheetName val="2J.06"/>
      <sheetName val="2J.07"/>
      <sheetName val="2J.10"/>
      <sheetName val="2J.11"/>
      <sheetName val="2J.12"/>
      <sheetName val="2J.13"/>
      <sheetName val="muc.luc"/>
      <sheetName val="123"/>
      <sheetName val="00000000"/>
      <sheetName val="KL_Dat-Da"/>
      <sheetName val="N1"/>
      <sheetName val="Km0_Km8"/>
      <sheetName val="Km27_Km40+390"/>
      <sheetName val="Km8_Km17"/>
      <sheetName val="Tackcoat"/>
      <sheetName val="Primecoat"/>
      <sheetName val="Km17_Km27"/>
      <sheetName val="1"/>
      <sheetName val="2"/>
      <sheetName val="1-11"/>
      <sheetName val="2-11"/>
      <sheetName val="1-12"/>
      <sheetName val="1-1"/>
      <sheetName val="2-12"/>
      <sheetName val="2-1"/>
      <sheetName val="1-2"/>
      <sheetName val="2-2"/>
      <sheetName val="1-3"/>
      <sheetName val="8thangdaunam"/>
      <sheetName val="KDT6"/>
      <sheetName val="KDT7"/>
      <sheetName val="KDT8"/>
      <sheetName val="KDT9"/>
      <sheetName val="KDT10"/>
      <sheetName val="TH"/>
      <sheetName val="XLT7"/>
      <sheetName val="XL8"/>
      <sheetName val="XLT9"/>
      <sheetName val="XLT6"/>
      <sheetName val="B-n (2)"/>
      <sheetName val="B-n"/>
      <sheetName val="B-ky2"/>
      <sheetName val="TH-t toan"/>
      <sheetName val="T-toan"/>
      <sheetName val="B-ky"/>
      <sheetName val="bia"/>
      <sheetName val="th-dn"/>
      <sheetName val="XD"/>
      <sheetName val="dien"/>
      <sheetName val="nuoc"/>
      <sheetName val="Tbi"/>
      <sheetName val="Ctiet-XD"/>
      <sheetName val="Ctiet-dien"/>
      <sheetName val="Ctiet-nuoc"/>
      <sheetName val="Vtu-XD"/>
      <sheetName val="Vtu-dien"/>
      <sheetName val="Vtu-nuoc"/>
      <sheetName val="Tro giup"/>
      <sheetName val="vlmifh hoa"/>
      <sheetName val="catNam Daf (DELTA) (3)"/>
      <sheetName val="Sheet0"/>
      <sheetName val="dtxl"/>
      <sheetName val="chi tieu HV"/>
      <sheetName val="sx-tt-tk"/>
      <sheetName val="tsach &amp; thu hoi"/>
      <sheetName val="KK than ton   (2)"/>
      <sheetName val="KK than ton   (3)"/>
      <sheetName val="TT cac ho"/>
      <sheetName val="TT trong nganh"/>
      <sheetName val="chi tiet KHM"/>
      <sheetName val="Pham cap"/>
      <sheetName val="DT than"/>
      <sheetName val="Doanh thu"/>
      <sheetName val="gia tri SX"/>
      <sheetName val="Maumoi"/>
      <sheetName val="So Cong nghiep"/>
      <sheetName val="Bia BC"/>
      <sheetName val="TH thanton"/>
      <sheetName val="Dat da thai"/>
      <sheetName val="XNGB-BMD2004"/>
      <sheetName val="GTSX (TT)"/>
      <sheetName val="XNGBQI"/>
      <sheetName val="XNGBQI (2)"/>
      <sheetName val="XNGBQI-04 (2)"/>
      <sheetName val="XNGBQII-04 (2)"/>
      <sheetName val="XNGBQII-04 (3)"/>
      <sheetName val="XNGBQIII-04 (2)"/>
      <sheetName val="XNGBQIII-04 (3)"/>
      <sheetName val="XNGBQIV-04 (2)"/>
      <sheetName val="XNGBQIV-04 (3)"/>
      <sheetName val="XNGBQI-05 (2)"/>
      <sheetName val="XNGBQI-05 (3)"/>
      <sheetName val="XNGBQII-05 (2)"/>
      <sheetName val="XNGBQII-05 (3)"/>
      <sheetName val="XNGBQIII-05"/>
      <sheetName val="XNGBQIII-05 (02)"/>
      <sheetName val="Gia ban NK bq"/>
      <sheetName val="Sheet19"/>
      <sheetName val="Sheet20"/>
      <sheetName val="Sheet21"/>
      <sheetName val="Sheet22"/>
      <sheetName val="Sheet23"/>
      <sheetName val="Sheet24"/>
      <sheetName val="Sheet25"/>
      <sheetName val="Sheet26"/>
      <sheetName val="Sheet27"/>
      <sheetName val="Sheet28"/>
      <sheetName val="Sheet29"/>
      <sheetName val="Sheet30"/>
      <sheetName val="000000000000"/>
      <sheetName val="100000000000"/>
      <sheetName val="200000000000"/>
      <sheetName val="00000001"/>
      <sheetName val="XNGBQII-05"/>
      <sheetName val="XNGBQII-05 (02)"/>
      <sheetName val="Shdet3"/>
      <sheetName val="g)a vat lieu"/>
      <sheetName val="gia nhan cmng"/>
      <sheetName val="!-3"/>
      <sheetName val="BANGTRA"/>
      <sheetName val="QK(@P1) (7)"/>
      <sheetName val="gvl"/>
      <sheetName val="Chart1"/>
      <sheetName val="T2"/>
      <sheetName val="T3"/>
      <sheetName val="T4"/>
      <sheetName val="T5"/>
      <sheetName val="THop"/>
      <sheetName val="THKD"/>
      <sheetName val="10000000"/>
      <sheetName val="20000000"/>
      <sheetName val="30000000"/>
      <sheetName val="40000000"/>
      <sheetName val="TT 9T - 2003"/>
      <sheetName val="TT QIII-2003"/>
      <sheetName val="TT QII-2003"/>
      <sheetName val="TT QI-2003"/>
      <sheetName val="Cheet14"/>
      <sheetName val="khi tiet KHM"/>
      <sheetName val="DP than"/>
      <sheetName val="Maueoi"/>
      <sheetName val="TH thantkn"/>
      <sheetName val="XNE@QII-05 (3)"/>
      <sheetName val="sx-tt)tk"/>
      <sheetName val="LLV"/>
      <sheetName val="BiaNgoai"/>
      <sheetName val="BiaTrong"/>
      <sheetName val="PTVT"/>
      <sheetName val="THVT"/>
      <sheetName val="CVC"/>
      <sheetName val="CVCM"/>
      <sheetName val="BG"/>
      <sheetName val="DToan"/>
      <sheetName val="PHUTRO500"/>
      <sheetName val="nc"/>
      <sheetName val="vlieu"/>
      <sheetName val="MTO REV.2(ARMOR)"/>
      <sheetName val="CD2000"/>
      <sheetName val="TH1"/>
      <sheetName val="TH2"/>
      <sheetName val="TH3"/>
      <sheetName val="TH4"/>
      <sheetName val="TH5"/>
      <sheetName val="TH6"/>
      <sheetName val="TH7"/>
      <sheetName val="TH8"/>
      <sheetName val="TH9"/>
      <sheetName val="TH10"/>
      <sheetName val="TH11"/>
      <sheetName val="TH12"/>
      <sheetName val="GIAVLIEU"/>
      <sheetName val="DS-Thuong 6T dau"/>
      <sheetName val="THKL"/>
      <sheetName val="CLVL"/>
      <sheetName val="CLVT Mong"/>
      <sheetName val="PTVT Mong"/>
      <sheetName val="DG Mong"/>
      <sheetName val="CLVT Than"/>
      <sheetName val="PTVT Than"/>
      <sheetName val="DG Than"/>
      <sheetName val="t.so"/>
      <sheetName val="rotoduc"/>
      <sheetName val="Truc"/>
      <sheetName val="roto truc"/>
      <sheetName val="stato"/>
      <sheetName val="Day dt"/>
      <sheetName val="statoday"/>
      <sheetName val="stato tam say"/>
      <sheetName val="Than"/>
      <sheetName val="Stato ep"/>
      <sheetName val="Canh gio"/>
      <sheetName val="Napgio"/>
      <sheetName val="Nap-Hopcuc"/>
      <sheetName val="laprap"/>
      <sheetName val="Cocau"/>
      <sheetName val="Ss Z- GB"/>
      <sheetName val="tonghop"/>
      <sheetName val="Sheet18"/>
      <sheetName val="[PHUTRO500.xlsѝGia ban NK bq"/>
      <sheetName val="DTCT"/>
      <sheetName val="F1"/>
      <sheetName val="Det1-3"/>
      <sheetName val="T-H"/>
      <sheetName val="Com29-04Gh"/>
      <sheetName val="Com27-04NThu"/>
      <sheetName val="TH8-5"/>
      <sheetName val="KL Nthu ngay 8-5"/>
      <sheetName val="Com21-04"/>
      <sheetName val="115BC03"/>
      <sheetName val="112BC02"/>
      <sheetName val="114BC02"/>
      <sheetName val="113BC03"/>
      <sheetName val="113BC02"/>
      <sheetName val="116BC02"/>
      <sheetName val="116BC04"/>
      <sheetName val="114BC04"/>
      <sheetName val="112BC04"/>
      <sheetName val="111AC01"/>
      <sheetName val="111-BC02"/>
      <sheetName val="115BC02"/>
      <sheetName val="116BC01"/>
      <sheetName val="GH116BC04(13-4)"/>
      <sheetName val="GH113BC03(13-4)"/>
      <sheetName val="GH112BC02(13-4)"/>
      <sheetName val="Com1-3"/>
      <sheetName val="Com26-3"/>
      <sheetName val="Det26-3"/>
      <sheetName val="Com1-4"/>
      <sheetName val="Det1-4"/>
      <sheetName val="50000000"/>
      <sheetName val="BOQ-1"/>
      <sheetName val="thdt"/>
      <sheetName val="ptvl0-1"/>
      <sheetName val="0-1"/>
      <sheetName val="ptvl4-5"/>
      <sheetName val="4-5"/>
      <sheetName val="ptvl3-4"/>
      <sheetName val="3-4"/>
      <sheetName val="ptvl2-3"/>
      <sheetName val="2-3"/>
      <sheetName val="vlcong"/>
      <sheetName val="ptvl1-2"/>
      <sheetName val="KLHT"/>
      <sheetName val="Girder"/>
      <sheetName val="000000_x0010_0"/>
      <sheetName val="Cofgty"/>
      <sheetName val="PhongBan"/>
      <sheetName val="KJ 2002"/>
      <sheetName val="Sheut26"/>
      <sheetName val="MTL(AG)"/>
      <sheetName val="Breakdown bill"/>
      <sheetName val="Breakdown 2"/>
      <sheetName val="BangketienvcyNHS"/>
      <sheetName val="XJ54"/>
      <sheetName val="khluong"/>
      <sheetName val="COAT&amp;WRAP-QIOT-#3"/>
      <sheetName val="PNT-QUOT-#3"/>
      <sheetName val="ESTI."/>
      <sheetName val="DI-ESTI"/>
      <sheetName val="I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refreshError="1"/>
      <sheetData sheetId="194" refreshError="1"/>
      <sheetData sheetId="195" refreshError="1"/>
      <sheetData sheetId="196"/>
      <sheetData sheetId="197"/>
      <sheetData sheetId="198"/>
      <sheetData sheetId="199" refreshError="1"/>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sheetData sheetId="214"/>
      <sheetData sheetId="215"/>
      <sheetData sheetId="216"/>
      <sheetData sheetId="217" refreshError="1"/>
      <sheetData sheetId="218" refreshError="1"/>
      <sheetData sheetId="219" refreshError="1"/>
      <sheetData sheetId="220" refreshError="1"/>
      <sheetData sheetId="221" refreshError="1"/>
      <sheetData sheetId="222" refreshError="1"/>
      <sheetData sheetId="223"/>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sheetData sheetId="239"/>
      <sheetData sheetId="240"/>
      <sheetData sheetId="241"/>
      <sheetData sheetId="242"/>
      <sheetData sheetId="243"/>
      <sheetData sheetId="244"/>
      <sheetData sheetId="245"/>
      <sheetData sheetId="246"/>
      <sheetData sheetId="247"/>
      <sheetData sheetId="248"/>
      <sheetData sheetId="249"/>
      <sheetData sheetId="250" refreshError="1"/>
      <sheetData sheetId="251" refreshError="1"/>
      <sheetData sheetId="252"/>
      <sheetData sheetId="253"/>
      <sheetData sheetId="254"/>
      <sheetData sheetId="255"/>
      <sheetData sheetId="256"/>
      <sheetData sheetId="257"/>
      <sheetData sheetId="258"/>
      <sheetData sheetId="259"/>
      <sheetData sheetId="260" refreshError="1"/>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refreshError="1"/>
      <sheetData sheetId="279" refreshError="1"/>
      <sheetData sheetId="280" refreshError="1"/>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refreshError="1"/>
      <sheetData sheetId="311"/>
      <sheetData sheetId="312"/>
      <sheetData sheetId="313"/>
      <sheetData sheetId="314"/>
      <sheetData sheetId="315"/>
      <sheetData sheetId="316"/>
      <sheetData sheetId="317"/>
      <sheetData sheetId="318"/>
      <sheetData sheetId="319"/>
      <sheetData sheetId="320"/>
      <sheetData sheetId="321"/>
      <sheetData sheetId="322" refreshError="1"/>
      <sheetData sheetId="323" refreshError="1"/>
      <sheetData sheetId="324" refreshError="1"/>
      <sheetData sheetId="325"/>
      <sheetData sheetId="326" refreshError="1"/>
      <sheetData sheetId="327" refreshError="1"/>
      <sheetData sheetId="328" refreshError="1"/>
      <sheetData sheetId="329" refreshError="1"/>
      <sheetData sheetId="330" refreshError="1"/>
      <sheetData sheetId="331" refreshError="1"/>
      <sheetData sheetId="332" refreshError="1"/>
      <sheetData sheetId="333"/>
      <sheetData sheetId="334" refreshError="1"/>
      <sheetData sheetId="335" refreshError="1"/>
      <sheetData sheetId="336" refreshError="1"/>
      <sheetData sheetId="337" refreshError="1"/>
      <sheetData sheetId="338" refreshError="1"/>
      <sheetData sheetId="33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hop"/>
      <sheetName val="thso sanh"/>
      <sheetName val="dutoan"/>
      <sheetName val="dtk490-491(PAI)"/>
      <sheetName val="dtk490-491(PAII)"/>
      <sheetName val="tuong"/>
      <sheetName val="DG "/>
      <sheetName val="denbu"/>
      <sheetName val="Sheet2"/>
      <sheetName val="Sheet1"/>
      <sheetName val="tong hop"/>
      <sheetName val="phan tich DG"/>
      <sheetName val="gia vat lieu"/>
      <sheetName val="gia xe may"/>
      <sheetName val="gia nhan cong"/>
      <sheetName val="XL4Test5"/>
      <sheetName val="gvl"/>
      <sheetName val="Sheet4"/>
      <sheetName val="Goc Dien"/>
      <sheetName val="QTDien"/>
      <sheetName val="THKP"/>
      <sheetName val="QTNuoc"/>
      <sheetName val="DTnuoc"/>
      <sheetName val="DT dien"/>
      <sheetName val="QTCSet"/>
      <sheetName val="TBI+NUOC "/>
      <sheetName val="Dien"/>
      <sheetName val="Sheet3"/>
      <sheetName val="TBIWC"/>
      <sheetName val="TBI nuoc"/>
      <sheetName val="00000000"/>
      <sheetName val="10000000"/>
      <sheetName val="general"/>
      <sheetName val="Main Road"/>
      <sheetName val="MTL$-INTER"/>
      <sheetName val="PHAN DS 22 KV"/>
      <sheetName val="Gioi thieu"/>
      <sheetName val="DG 11"/>
      <sheetName val="Tien luong"/>
      <sheetName val="Kinh phi "/>
      <sheetName val="Phan tich"/>
      <sheetName val="VC"/>
      <sheetName val="XL4Poppy"/>
      <sheetName val="Sum"/>
      <sheetName val="RL"/>
      <sheetName val="TDQS"/>
      <sheetName val="40C"/>
      <sheetName val="40C-1"/>
      <sheetName val="thi lai"/>
      <sheetName val="DK6"/>
      <sheetName val="DK5"/>
      <sheetName val="DK4"/>
      <sheetName val="DK3"/>
      <sheetName val="DK2"/>
      <sheetName val="DK1"/>
      <sheetName val="ds1"/>
      <sheetName val="ds2"/>
      <sheetName val="ds3"/>
      <sheetName val="ds4"/>
      <sheetName val="ds5"/>
      <sheetName val="ds6"/>
      <sheetName val="6"/>
      <sheetName val="4"/>
      <sheetName val="5"/>
      <sheetName val="3"/>
      <sheetName val="2"/>
      <sheetName val="1"/>
      <sheetName val="DS"/>
      <sheetName val="HP"/>
      <sheetName val="LB"/>
      <sheetName val="SL"/>
      <sheetName val="hl"/>
      <sheetName val="40"/>
      <sheetName val="XXXXXXXX"/>
      <sheetName val="XXXXXXX0"/>
      <sheetName val="DE "/>
      <sheetName val="Đoàn Vay Tiền"/>
      <sheetName val="Nợ Đoàn"/>
      <sheetName val="tra-vat-lieu"/>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3"/>
      <sheetName val="Sheet14"/>
      <sheetName val="Sheet15"/>
      <sheetName val="Sheet16"/>
      <sheetName val="Sheet17"/>
      <sheetName val="Sheet18"/>
      <sheetName val="Congty"/>
      <sheetName val="VPPN"/>
      <sheetName val="XN74"/>
      <sheetName val="XN54"/>
      <sheetName val="XN33"/>
      <sheetName val="NK96"/>
      <sheetName val="C.noTX01"/>
      <sheetName val="Chart1"/>
      <sheetName val="T.HopCNo"/>
      <sheetName val="THCNoATrung"/>
      <sheetName val="Sheet6"/>
      <sheetName val="BaocaoC.No2"/>
      <sheetName val="BaocaoC.noHopC.ty"/>
      <sheetName val="THAtraQuy"/>
      <sheetName val="No Ca.N"/>
      <sheetName val="C.tiêt C.ty"/>
      <sheetName val="CN.TCT03"/>
      <sheetName val="CN kho đoi"/>
      <sheetName val="T.Hop CN"/>
      <sheetName val="CTHTchưa TTnộibộ"/>
      <sheetName val="CN2004 Nộp TCT"/>
      <sheetName val="CN TCT04"/>
      <sheetName val="MTO REV.0"/>
      <sheetName val="phùn tich DG"/>
      <sheetName val="DO AM DT"/>
      <sheetName val="BANGTRA"/>
      <sheetName val="QMCT"/>
      <sheetName val="hieuchinh30.11"/>
      <sheetName val="Bcaonhanh"/>
      <sheetName val="chitieth.chinh"/>
      <sheetName val="trinhEVN29.8"/>
      <sheetName val="Gia vat tu"/>
      <sheetName val="dtk490_x000d_491(PAI_x0009_"/>
      <sheetName val="QTNugc"/>
      <sheetName val="10000_x0010_00"/>
      <sheetName val="Ðoàn Vay Ti?n"/>
      <sheetName val="N? Ðoàn"/>
      <sheetName val="dtk490_x000a_491(PAI_x0009_"/>
      <sheetName val="Qheet1"/>
      <sheetName val="Input"/>
      <sheetName val="thdt"/>
      <sheetName val="th"/>
      <sheetName val="ptvl0-1"/>
      <sheetName val="0-1"/>
      <sheetName val="ptvl4-5"/>
      <sheetName val="4-5"/>
      <sheetName val="ptvl3-4"/>
      <sheetName val="3-4"/>
      <sheetName val="ptvl2-3"/>
      <sheetName val="2-3"/>
      <sheetName val="vlcong"/>
      <sheetName val="ptvl1-2"/>
      <sheetName val="1-2"/>
      <sheetName val="dudoan"/>
      <sheetName val="cong"/>
      <sheetName val="Ðoàn Vay Ti_n"/>
      <sheetName val="N_ Ðoàn"/>
      <sheetName val="gia vat_x0000_lieu"/>
      <sheetName val="BanTinh"/>
      <sheetName val="dtk490_x000d_491(PAI "/>
      <sheetName val="dtk490_x000a_491(PAI "/>
      <sheetName val="dtk490_491(PAI "/>
      <sheetName val="CD2000"/>
      <sheetName val="dtk490_491(PAI_x0009_"/>
      <sheetName val="CN kho doi"/>
      <sheetName val="CTHTchua TTn?ib?"/>
      <sheetName val="CN2004 N?p TCT"/>
      <sheetName val="CTHTchua TTn_ib_"/>
      <sheetName val="CN2004 N_p TCT"/>
      <sheetName val="CDPS"/>
      <sheetName val="T2"/>
      <sheetName val="T3"/>
      <sheetName val="T4"/>
      <sheetName val="T5"/>
      <sheetName val="THop"/>
      <sheetName val="THKD"/>
      <sheetName val="20000000"/>
      <sheetName val="30000000"/>
      <sheetName val="40000000"/>
      <sheetName val="gia vat"/>
      <sheetName val="gia vat?lieu"/>
      <sheetName val="Tinh truoc VAT"/>
      <sheetName val="CP khaosat(Congtinh)"/>
      <sheetName val="CP khaosat(tuyettinh)"/>
      <sheetName val="Bia"/>
      <sheetName val="Tai trong"/>
      <sheetName val="Pile-Br-Capacity"/>
      <sheetName val="dtk486"/>
      <sheetName val="Truot_nen"/>
      <sheetName val="10000_x005f_x0010_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refreshError="1"/>
      <sheetData sheetId="124" refreshError="1"/>
      <sheetData sheetId="125" refreshError="1"/>
      <sheetData sheetId="126"/>
      <sheetData sheetId="127"/>
      <sheetData sheetId="128"/>
      <sheetData sheetId="129"/>
      <sheetData sheetId="130" refreshError="1"/>
      <sheetData sheetId="131" refreshError="1"/>
      <sheetData sheetId="132"/>
      <sheetData sheetId="133"/>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 sheetId="153" refreshError="1"/>
      <sheetData sheetId="154" refreshError="1"/>
      <sheetData sheetId="155" refreshError="1"/>
      <sheetData sheetId="156"/>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NEL 南區焚化爐"/>
      <sheetName val="NEW-PANEL"/>
      <sheetName val="MV-PANEL"/>
      <sheetName val="Tong San luong"/>
      <sheetName val="TQT"/>
      <sheetName val="Tong Quyettoan"/>
      <sheetName val="Quyettoan 2001"/>
      <sheetName val="TT tam ung"/>
      <sheetName val="QT thue 2001"/>
      <sheetName val="P bo CPC 2001"/>
      <sheetName val="PB KHTS 2001"/>
      <sheetName val="Dieuchinh thueVAT"/>
      <sheetName val="XL4Poppy"/>
      <sheetName val="Bieu1-LDTN"/>
      <sheetName val="Bieu 2a"/>
      <sheetName val="Bieu 2b"/>
      <sheetName val="Bieu 2c"/>
      <sheetName val="Bieu 3"/>
      <sheetName val="Bieu 4a"/>
      <sheetName val="Bieu 4b"/>
      <sheetName val="Bieu 4c-1"/>
      <sheetName val="Bieu 4c-2"/>
      <sheetName val="Bieu 5"/>
      <sheetName val="Bieu 6"/>
      <sheetName val="TDKT"/>
      <sheetName val="Gia VL"/>
      <sheetName val="Bang gia ca may"/>
      <sheetName val="Bang luong CB"/>
      <sheetName val="Bang P.tich CT"/>
      <sheetName val="D.toan chi tiet"/>
      <sheetName val="Bang TH Dtoan"/>
      <sheetName val="XXXXXXXX"/>
      <sheetName val="TONG HOP K L"/>
      <sheetName val="KLPSINH"/>
      <sheetName val="Bang PTKL-Luu"/>
      <sheetName val="Bang PTKL"/>
      <sheetName val="Tuan BCao"/>
      <sheetName val="KLNBA"/>
      <sheetName val="Theo doi Ranh"/>
      <sheetName val="Ranh 1"/>
      <sheetName val="Ranh"/>
      <sheetName val="KLTT"/>
      <sheetName val="cong411-415+500"/>
      <sheetName val="cong406-410"/>
      <sheetName val="116-128-cavico"/>
      <sheetName val="TKL"/>
      <sheetName val="KY TT"/>
      <sheetName val="KLBCCTY Cong"/>
      <sheetName val="TTKL VIA 2 NBA"/>
      <sheetName val="TTKL- TAM BAN 408"/>
      <sheetName val="KLVTU"/>
      <sheetName val="Phan dap K95"/>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Sheet51"/>
      <sheetName val="Sheet52"/>
      <sheetName val="Sheet53"/>
      <sheetName val="Sheet54"/>
      <sheetName val="Sheet55"/>
      <sheetName val="Sheet56"/>
      <sheetName val="Sheet57"/>
      <sheetName val="Sheet58"/>
      <sheetName val="Sheet59"/>
      <sheetName val="Sheet60"/>
      <sheetName val="Sheet61"/>
      <sheetName val="Sheet62"/>
      <sheetName val="Sheet63"/>
      <sheetName val="Sheet64"/>
      <sheetName val="Sheet65"/>
      <sheetName val="Sheet66"/>
      <sheetName val="Sheet67"/>
      <sheetName val="Sheet68"/>
      <sheetName val="Sheet69"/>
      <sheetName val="Sheet70"/>
      <sheetName val="Sheet71"/>
      <sheetName val="Sheet72"/>
      <sheetName val="Sheet73"/>
      <sheetName val="Sheet74"/>
      <sheetName val="Sheet75"/>
      <sheetName val="Sheet76"/>
      <sheetName val="Sheet77"/>
      <sheetName val="Sheet78"/>
      <sheetName val="Sheet79"/>
      <sheetName val="Sheet80"/>
      <sheetName val="Sheet81"/>
      <sheetName val="Sheet82"/>
      <sheetName val="Sheet83"/>
      <sheetName val="Sheet84"/>
      <sheetName val="Sheet85"/>
      <sheetName val="Sheet86"/>
      <sheetName val="Sheet87"/>
      <sheetName val="Sheet88"/>
      <sheetName val="Sheet89"/>
      <sheetName val="Sheet90"/>
      <sheetName val="Sheet91"/>
      <sheetName val="Sheet92"/>
      <sheetName val="Sheet93"/>
      <sheetName val="Sheet94"/>
      <sheetName val="Sheet95"/>
      <sheetName val="Sheet96"/>
      <sheetName val="Sheet97"/>
      <sheetName val="Sheet98"/>
      <sheetName val="Sheet99"/>
      <sheetName val="Sheet100"/>
      <sheetName val="Form3m"/>
      <sheetName val="FormCaoDo"/>
      <sheetName val="GOC-SB2"/>
      <sheetName val="1"/>
      <sheetName val="2"/>
      <sheetName val="3"/>
      <sheetName val="4"/>
      <sheetName val="5"/>
      <sheetName val="6"/>
      <sheetName val="7"/>
      <sheetName val="8"/>
      <sheetName val="9"/>
      <sheetName val="10"/>
      <sheetName val="11"/>
      <sheetName val="12"/>
      <sheetName val="13"/>
      <sheetName val="14"/>
      <sheetName val="15"/>
      <sheetName val="16"/>
      <sheetName val="17"/>
      <sheetName val="Dung"/>
      <sheetName val="Sheet11"/>
      <sheetName val="Sheet12"/>
      <sheetName val="Sheet2"/>
      <sheetName val="Sheet3"/>
      <sheetName val="KHthuvon T3-2003"/>
      <sheetName val="KHThuvonT4-2003"/>
      <sheetName val="THuchienKHTVQI-2003"/>
      <sheetName val="KHTV Q2-2003"/>
      <sheetName val="Thang5-03"/>
      <sheetName val="00000000"/>
      <sheetName val="10000000"/>
      <sheetName val="20000000"/>
      <sheetName val="30000000"/>
      <sheetName val="40000000"/>
      <sheetName val="50000000"/>
      <sheetName val="60000000"/>
      <sheetName val="70000000"/>
      <sheetName val="80000000"/>
      <sheetName val="90000000"/>
      <sheetName val="a0000000"/>
      <sheetName val="b0000000"/>
      <sheetName val="c0000000"/>
      <sheetName val="d0000000"/>
      <sheetName val="e0000000"/>
      <sheetName val="f0000000"/>
      <sheetName val="g0000000"/>
      <sheetName val="h0000000"/>
      <sheetName val="i0000000"/>
      <sheetName val="j0000000"/>
      <sheetName val="k0000000"/>
      <sheetName val="l0000000"/>
      <sheetName val="m0000000"/>
      <sheetName val="n0000000"/>
      <sheetName val="o0000000"/>
      <sheetName val="p0000000"/>
      <sheetName val="q0000000"/>
      <sheetName val="r0000000"/>
      <sheetName val="s0000000"/>
      <sheetName val="t0000000"/>
      <sheetName val="u0000000"/>
      <sheetName val="v0000000"/>
      <sheetName val="w0000000"/>
      <sheetName val="x0000000"/>
      <sheetName val="y0000000"/>
      <sheetName val="z0000000"/>
      <sheetName val="Hoan thanh"/>
      <sheetName val="Khoach"/>
      <sheetName val="hoan th 15"/>
      <sheetName val="Khoach 15"/>
      <sheetName val="HT 22"/>
      <sheetName val="KH 22"/>
      <sheetName val="KH29"/>
      <sheetName val="KH T8"/>
      <sheetName val="T11"/>
      <sheetName val="T10"/>
      <sheetName val="T8"/>
      <sheetName val="T7"/>
      <sheetName val="Kh48"/>
      <sheetName val="Ht 48"/>
      <sheetName val="Ht128"/>
      <sheetName val="ht12"/>
      <sheetName val="Kh 12"/>
      <sheetName val="ht 20-10"/>
      <sheetName val="ht 24-11"/>
      <sheetName val="kh20-1"/>
      <sheetName val="Ht 20-1"/>
      <sheetName val="KH 12-1"/>
      <sheetName val="HT 12-1"/>
      <sheetName val="KH 5-1"/>
      <sheetName val="HT 5-1"/>
      <sheetName val="Kh29-12"/>
      <sheetName val="Ht29-12"/>
      <sheetName val="KH22-12"/>
      <sheetName val="Ht 22-12"/>
      <sheetName val="KH15-12"/>
      <sheetName val="Ht 15-12"/>
      <sheetName val="kh 7-12"/>
      <sheetName val="ht 7-12"/>
      <sheetName val="kh 30-11"/>
      <sheetName val="ht 30-11"/>
      <sheetName val="kh24-11"/>
      <sheetName val="kh 17-11"/>
      <sheetName val="ht 17-11"/>
      <sheetName val="kh 10-11"/>
      <sheetName val="ht 10-11"/>
      <sheetName val="kh 2-11"/>
      <sheetName val="ht 02-11"/>
      <sheetName val="kh 27-10"/>
      <sheetName val="ht 27-10"/>
      <sheetName val="kh28-10"/>
      <sheetName val="Kh 6-10"/>
      <sheetName val="06-10"/>
      <sheetName val="29-9"/>
      <sheetName val="22-9"/>
      <sheetName val="16-9"/>
      <sheetName val="8-9"/>
      <sheetName val="1-9"/>
      <sheetName val="26-8"/>
      <sheetName val="n198"/>
      <sheetName val="kh128"/>
      <sheetName val="HT29"/>
      <sheetName val="ccdc"/>
      <sheetName val="pbnvlieu"/>
      <sheetName val="NKNVLIEUBSUNG"/>
      <sheetName val="pbcpqlq4"/>
      <sheetName val="pbcpchung"/>
      <sheetName val="pbccdcDUNG"/>
      <sheetName val="NVLQ1+2,03"/>
      <sheetName val="CCDCQ1+2.03"/>
      <sheetName val="1421Q1+2"/>
      <sheetName val="XXXXXXX0"/>
      <sheetName val="KM0+KM1"/>
      <sheetName val="KM1+KM2"/>
      <sheetName val="KM2+KM3"/>
      <sheetName val="Nen-Mat"/>
      <sheetName val="Ho ga"/>
      <sheetName val="Ho thu"/>
      <sheetName val=" Kl ranh kin BT, H30"/>
      <sheetName val="1.2-Kluong bo via &amp; rdan"/>
      <sheetName val="2.2-Kluong lat he"/>
      <sheetName val="BIA KP"/>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Congty"/>
      <sheetName val="VPPN"/>
      <sheetName val="XN74"/>
      <sheetName val="XN54"/>
      <sheetName val="XN33"/>
      <sheetName val="NK96"/>
      <sheetName val="XL4Test5"/>
      <sheetName val="tong hop"/>
      <sheetName val="phan tich DG"/>
      <sheetName val="gia vat lieu"/>
      <sheetName val="gia xe may"/>
      <sheetName val="gia nhan cong"/>
      <sheetName val="T3"/>
      <sheetName val="KCT moi"/>
      <sheetName val="KCT moi (2)"/>
      <sheetName val="Hoi"/>
      <sheetName val="T4"/>
      <sheetName val="T5"/>
      <sheetName val="Quytien mat2003 baocao)"/>
      <sheetName val="T4 (2)"/>
      <sheetName val="T6"/>
      <sheetName val="T6Bich"/>
      <sheetName val="PC"/>
      <sheetName val="Ph-Thu"/>
      <sheetName val="Ph-Thu (2)"/>
      <sheetName val="PC (2)"/>
      <sheetName val="Chart2"/>
      <sheetName val="Chart1"/>
      <sheetName val="PC (3)"/>
      <sheetName val="5 nam (tach)"/>
      <sheetName val="5 nam (tach) (2)"/>
      <sheetName val="KH 2003"/>
      <sheetName val="THop (2)"/>
      <sheetName val="phÐp 99"/>
      <sheetName val="Nghi s¬n (2)"/>
      <sheetName val="kt1 (2)"/>
      <sheetName val="Tiepthi"/>
      <sheetName val="THop"/>
      <sheetName val="Daotao"/>
      <sheetName val="Cau 100 tan"/>
      <sheetName val="UongBi (2)"/>
      <sheetName val="UongBi"/>
      <sheetName val="tgd"/>
      <sheetName val="HDQT"/>
      <sheetName val="tc"/>
      <sheetName val="tv"/>
      <sheetName val="qlm"/>
      <sheetName val=" dngoai"/>
      <sheetName val="hchi"/>
      <sheetName val="dd"/>
      <sheetName val="kh"/>
      <sheetName val=" thidua"/>
      <sheetName val="bv"/>
      <sheetName val="lxe"/>
      <sheetName val="kt"/>
      <sheetName val="kt1"/>
      <sheetName val="vhan"/>
      <sheetName val="Tuvan1"/>
      <sheetName val="Tuvan2"/>
      <sheetName val="KOBE150T"/>
      <sheetName val=" cogioi"/>
      <sheetName val="HPhong"/>
      <sheetName val="xnk"/>
      <sheetName val="CNTT"/>
      <sheetName val="Doanphi"/>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onghop30.9"/>
      <sheetName val="Tonghop15.7"/>
      <sheetName val="Tonghop30.6"/>
      <sheetName val="Tonghop30.4"/>
      <sheetName val="Tonghop30.2"/>
      <sheetName val="Tonghop31.12"/>
      <sheetName val="CPQl"/>
      <sheetName val="DBDAN"/>
      <sheetName val="CTCCN"/>
      <sheetName val="TDC"/>
      <sheetName val="Quang Tri"/>
      <sheetName val="TTHue"/>
      <sheetName val="Da Nang"/>
      <sheetName val="Quang Nam"/>
      <sheetName val="Quang Ngai"/>
      <sheetName val="TH DH-QN"/>
      <sheetName val="KP HD"/>
      <sheetName val="DB HD"/>
      <sheetName val="TH"/>
      <sheetName val="Phantich"/>
      <sheetName val="Toan_DA"/>
      <sheetName val="2004"/>
      <sheetName val="2005"/>
      <sheetName val="Ma"/>
      <sheetName val="Tonghop"/>
      <sheetName val="BQTPT"/>
      <sheetName val="BQTVT"/>
      <sheetName val="NKBH"/>
      <sheetName val="NH"/>
      <sheetName val="HToan"/>
      <sheetName val="NKPT"/>
      <sheetName val="QTPhoto"/>
      <sheetName val="No Photo"/>
      <sheetName val="TL"/>
      <sheetName val="NKVitinh"/>
      <sheetName val="QTVitinh"/>
      <sheetName val="No vitinh"/>
      <sheetName val="Luong"/>
      <sheetName val="XNCN"/>
      <sheetName val="tuan"/>
      <sheetName val="thang"/>
      <sheetName val="Soluong"/>
      <sheetName val="Ton"/>
      <sheetName val="BCNo"/>
      <sheetName val="Theno"/>
      <sheetName val="Sochi"/>
      <sheetName val="giaotien"/>
      <sheetName val="DGT"/>
      <sheetName val="Hagia"/>
      <sheetName val="duchai"/>
      <sheetName val="Congno2002va2003"/>
      <sheetName val="kh Òv-10"/>
      <sheetName val="Sheet4"/>
      <sheetName val="Sheet5"/>
      <sheetName val="Sheet6"/>
      <sheetName val="Sheet7"/>
      <sheetName val="Sheet8"/>
      <sheetName val="Sheet9"/>
      <sheetName val="Sheet10"/>
      <sheetName val="Sheet13"/>
      <sheetName val="Sheet14"/>
      <sheetName val="Sheet15"/>
      <sheetName val="Sheet16"/>
      <sheetName val="NEW_PANEL"/>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504"/>
      <sheetName val="807"/>
      <sheetName val="809"/>
      <sheetName val="801"/>
      <sheetName val="10-3"/>
      <sheetName val="CAVICO"/>
      <sheetName val="SD7"/>
      <sheetName val="BL01"/>
      <sheetName val="BL02"/>
      <sheetName val="BL03"/>
      <sheetName val="TK331A"/>
      <sheetName val="TK131B"/>
      <sheetName val="TK131A"/>
      <sheetName val="TK 331c1"/>
      <sheetName val="TK331C"/>
      <sheetName val="CT331-2003"/>
      <sheetName val="CT 331"/>
      <sheetName val="CT131-2003"/>
      <sheetName val="CT 131"/>
      <sheetName val="TK331B"/>
      <sheetName val="KHOI LUONG"/>
      <sheetName val="DTCT"/>
      <sheetName val="PTVT"/>
      <sheetName val="THDT"/>
      <sheetName val="THVT"/>
      <sheetName val="THGT"/>
      <sheetName val="ton tam"/>
      <sheetName val="Thep hinh"/>
      <sheetName val="p-in"/>
      <sheetName val="cong40_x0016_-410"/>
      <sheetName val="C.TIEU"/>
      <sheetName val="KQ (2)"/>
      <sheetName val="T.HAO"/>
      <sheetName val="T.HAO (2)"/>
      <sheetName val="KHbanhang"/>
      <sheetName val="CPSX"/>
      <sheetName val="QLDN"/>
      <sheetName val="T.Luong"/>
      <sheetName val="GTCX(Zx)"/>
      <sheetName val="W200x250"/>
      <sheetName val="DH200x250"/>
      <sheetName val="RT-G200x250"/>
      <sheetName val="T-250x400"/>
      <sheetName val="K-CT200x200"/>
      <sheetName val="TL-200x300"/>
      <sheetName val="400x400"/>
      <sheetName val="300x300"/>
      <sheetName val="T.Hao(1)"/>
      <sheetName val="TSCD"/>
      <sheetName val="CPNLTT"/>
      <sheetName val="NCTT"/>
      <sheetName val="LAI VAY"/>
      <sheetName val="641"/>
      <sheetName val="642"/>
      <sheetName val="CPSXKD"/>
      <sheetName val="GTmen"/>
      <sheetName val="K.luongSP"/>
      <sheetName val="BAI.MEN-Xuong"/>
      <sheetName val="KHDT"/>
      <sheetName val="KHGT"/>
      <sheetName val="KHDT(1)"/>
      <sheetName val="KHDT(2)"/>
      <sheetName val="SX-TT"/>
      <sheetName val="CL "/>
      <sheetName val="LDTL"/>
      <sheetName val="KHSCL"/>
      <sheetName val="BAO HO LD"/>
      <sheetName val="K-HAO"/>
      <sheetName val="CPC"/>
      <sheetName val="LNKD"/>
      <sheetName val="SK"/>
      <sheetName val="TRA NO"/>
      <sheetName val="CTTH"/>
      <sheetName val="VLD"/>
      <sheetName val="VLD_Phuong"/>
      <sheetName val="BCKQSXKD"/>
      <sheetName val="CANDOIKT"/>
      <sheetName val="BC LUU CHUYEN TTE"/>
      <sheetName val="BCKQHDSX -KD"/>
      <sheetName val="BANGCDKT"/>
      <sheetName val="BCDKT (CU)"/>
      <sheetName val="BCLCT.TE"/>
      <sheetName val="KH .BANHANG"/>
      <sheetName val="GIAVONHANGBAN"/>
      <sheetName val="C.PHISANXUAT"/>
      <sheetName val="CHIPHI HOATDONG"/>
      <sheetName val="KMTAICHINHBATTHUONG"/>
      <sheetName val="Tinhtoanchitiettaichinh"/>
      <sheetName val="kehoachdautu"/>
      <sheetName val="NK4-QT"/>
      <sheetName val="NK5-QT"/>
      <sheetName val="QT4"/>
      <sheetName val="NT2"/>
      <sheetName val="NT2+2"/>
      <sheetName val="NT3"/>
      <sheetName val="NT3+2"/>
      <sheetName val="NT4"/>
      <sheetName val="nt 02 ntien cong ty lan 03  "/>
      <sheetName val="nt 02chua ntien cong ty lan 03 "/>
      <sheetName val="nt 04 ntien cong ty lan 03  "/>
      <sheetName val="nt 04chua ntien cong ty lan 03"/>
      <sheetName val="nt 05 ntien cong ty lan 03 "/>
      <sheetName val="nt 05  chuantien cong ty lan 03"/>
      <sheetName val="[heet30"/>
      <sheetName val=""/>
      <sheetName val="CP -141"/>
      <sheetName val="CPhi"/>
      <sheetName val="CP1"/>
      <sheetName val="GVXL5"/>
      <sheetName val="CPXL1"/>
      <sheetName val="THOP XL1"/>
      <sheetName val="CPXL5"/>
      <sheetName val="621XL1"/>
      <sheetName val="154XL1"/>
      <sheetName val="Khao PBXL1"/>
      <sheetName val="D154XL5"/>
      <sheetName val="KCCPXL5"/>
      <sheetName val="HTCPXL5"/>
      <sheetName val="TTCPXL5"/>
      <sheetName val="XL1-5"/>
      <sheetName val="7000ð000"/>
      <sheetName val="h00000ð0"/>
      <sheetName val="i00ð0000"/>
      <sheetName val="DSKH HN"/>
      <sheetName val="NKY "/>
      <sheetName val="DS-TT"/>
      <sheetName val=" HN NHAP"/>
      <sheetName val="KHO HN"/>
      <sheetName val="CNO "/>
      <sheetName val="_x0012_2-9"/>
      <sheetName val="gia vat mieu"/>
      <sheetName val="[PANEL.XLS_x001d_T5"/>
      <sheetName val="Phan dap J95"/>
      <sheetName val="k`28-10"/>
      <sheetName val="Tuan 1"/>
      <sheetName val="Tuan 2"/>
      <sheetName val="Tuan 3"/>
      <sheetName val="Tuan 4"/>
      <sheetName val="400-415.37"/>
      <sheetName val="KL NR2"/>
      <sheetName val="NR2 565 PQ DQ"/>
      <sheetName val="565 DD"/>
      <sheetName val="M2-415.37"/>
      <sheetName val="Cong"/>
      <sheetName val="507 PQ"/>
      <sheetName val="507 DD"/>
      <sheetName val=" Subbase"/>
      <sheetName val="NR2"/>
      <sheetName val="K255 SBasa"/>
      <sheetName val="Shaet28"/>
      <sheetName val="Tuan B_x0000_ao"/>
      <sheetName val="SŨeet3"/>
      <sheetName val="[PANEL.XLSŝQT thue 2001"/>
      <sheetName val="Kc giavonQ1.05"/>
      <sheetName val="Gan tru thue"/>
      <sheetName val="DThu"/>
      <sheetName val="Nhap KPCT"/>
      <sheetName val="PBo KPCT"/>
      <sheetName val="KP nop CT"/>
      <sheetName val="PB LV CNhanh"/>
      <sheetName val="PB CPC"/>
      <sheetName val="PB LV doi Q4"/>
      <sheetName val="PB LV doi"/>
      <sheetName val="GtQ4.05L4"/>
      <sheetName val="GTQ4.05L3"/>
      <sheetName val="GTQ4.05 L2"/>
      <sheetName val="GTQ4.05"/>
      <sheetName val="GT Q3,05 sua"/>
      <sheetName val="GT Kc Q3.05"/>
      <sheetName val="GT Q2.05"/>
      <sheetName val="GT01.2005"/>
      <sheetName val="Sheetး6"/>
      <sheetName val="PANEL ?????"/>
      <sheetName val="[PANEL.XLSsQT thue 2001"/>
      <sheetName val="SUeet3"/>
      <sheetName val="Sheet?6"/>
      <sheetName val="Sheep75"/>
      <sheetName val="TH FF140"/>
      <sheetName val="TH FF177"/>
      <sheetName val="Tien dat HD"/>
      <sheetName val="tuong"/>
      <sheetName val="T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8"/>
      <sheetName val="GVL"/>
      <sheetName val="Sheet6"/>
      <sheetName val="CT"/>
      <sheetName val="Sheet4"/>
      <sheetName val="DT"/>
      <sheetName val="Sheet2"/>
      <sheetName val="dongia"/>
      <sheetName val="Sheet3"/>
      <sheetName val="Sheet1"/>
      <sheetName val="Congty"/>
      <sheetName val="VPPN"/>
      <sheetName val="XN74"/>
      <sheetName val="XN54"/>
      <sheetName val="XN33"/>
      <sheetName val="NK96"/>
      <sheetName val="XL4Test5"/>
      <sheetName val="tong hop"/>
      <sheetName val="phan tich DG"/>
      <sheetName val="gia vat lieu"/>
      <sheetName val="gia xe may"/>
      <sheetName val="gia nhan cong"/>
      <sheetName val="dongia_x0000__x0000__x0000__x0000__x0000__x0000__x0000__x0000__x0000__x0000__x0009__x0000_㢠ś_x0000__x0004__x0000__x0000__x0000__x0000__x0000__x0000_㋄ś_x0000_"/>
      <sheetName val="Thang04"/>
      <sheetName val="Thang06"/>
      <sheetName val="Thang0"/>
      <sheetName val="00000000"/>
      <sheetName val="han"/>
      <sheetName val="thkp"/>
      <sheetName val="TC "/>
      <sheetName val="TC  (2)"/>
      <sheetName val="thct"/>
      <sheetName val="list"/>
      <sheetName val="dg"/>
      <sheetName val="VLTD"/>
      <sheetName val="KL"/>
      <sheetName val="GVLDCCT"/>
      <sheetName val="PTVC"/>
      <sheetName val="Tke"/>
      <sheetName val="KSP"/>
      <sheetName val="PL KS"/>
      <sheetName val="thi sat"/>
      <sheetName val="GCMay"/>
      <sheetName val="nc-m"/>
      <sheetName val="den bu"/>
      <sheetName val="10000000"/>
      <sheetName val="C47-456"/>
      <sheetName val="C46"/>
      <sheetName val="C47-PII"/>
      <sheetName val="Tminh-DT"/>
      <sheetName val="CONG-TDT"/>
      <sheetName val="Cphi-KHAC"/>
      <sheetName val="Du toan (2)"/>
      <sheetName val="Du toan"/>
      <sheetName val="Phan tich vat tu"/>
      <sheetName val="Tong hop vat tu"/>
      <sheetName val="Gia tri vat tu"/>
      <sheetName val="Chenh lech vat tu"/>
      <sheetName val="CLVT_TINH"/>
      <sheetName val="cuoc"/>
      <sheetName val="Du thau"/>
      <sheetName val="Don gia chi tiet"/>
      <sheetName val="THKP_CAU"/>
      <sheetName val="Tu van Thiet ke"/>
      <sheetName val="Tien do thi cong"/>
      <sheetName val="Bia du toan"/>
      <sheetName val="Tro giup"/>
      <sheetName val="CP-TV-CAU"/>
      <sheetName val="Config"/>
      <sheetName val="XL4Poppy"/>
      <sheetName val="CT doanh thu 2005"/>
      <sheetName val="Dthu 2006 sua"/>
      <sheetName val="Doanh thu gia thanh"/>
      <sheetName val="6 thang 2006"/>
      <sheetName val="Bao cao thue (2)"/>
      <sheetName val="Tong hop CP T10"/>
      <sheetName val="Bao cao thue"/>
      <sheetName val="Thue cong trinh"/>
      <sheetName val="Gia thanh"/>
      <sheetName val="Pke toan"/>
      <sheetName val="Gia thanh cong trinh - Hoa"/>
      <sheetName val="Ke toan thuc hien cong trinh"/>
      <sheetName val="Du kien DT 9 thang de nop"/>
      <sheetName val="GT TT (2)"/>
      <sheetName val="KLTC giai doan"/>
      <sheetName val="KL (2)"/>
      <sheetName val="KLtt lan3"/>
      <sheetName val="GTT2 lan3 tt"/>
      <sheetName val="GTT2 lan 4 dc "/>
      <sheetName val="chenh lech gia"/>
      <sheetName val="KL bao con lai"/>
      <sheetName val="GTT2 lan 4 tt"/>
      <sheetName val="XXXXXXXX"/>
      <sheetName val="Tai khoan"/>
      <sheetName val="CV1"/>
      <sheetName val="CV2"/>
      <sheetName val="CV3"/>
      <sheetName val="CV4"/>
      <sheetName val="CV5"/>
      <sheetName val="CV6"/>
      <sheetName val="CV7"/>
      <sheetName val="CV8"/>
      <sheetName val="CV9"/>
      <sheetName val="THDGCT"/>
      <sheetName val="THgiathau"/>
      <sheetName val="GVT"/>
      <sheetName val="_x0000__x0000__x0000__x0000__x0000__x0000__x0000__x0000__x0000__x0009__x0000_?s_x0000__x0004__x0000__x0000__x0000__x0000__x0000__x0000_?s_x0000__x0000__x0000__x0000__x0000__x0000__x0000__x0000_"/>
      <sheetName val="THCP"/>
      <sheetName val="BQT"/>
      <sheetName val="RG"/>
      <sheetName val="BCVT"/>
      <sheetName val="BKHD"/>
      <sheetName val="phan tich DG_x0000__x0000_㠨Ȣ_x0000__x0004__x0000__x0000__x0000__x0000__x0000__x0000_杀Ȣ_x0000__x0000__x0000__x0000__x0000_"/>
      <sheetName val="TN"/>
      <sheetName val="ND"/>
      <sheetName val="VL"/>
      <sheetName val="DTCT"/>
      <sheetName val="d䁧"/>
      <sheetName val="Chart1"/>
      <sheetName val="KL18Thang"/>
      <sheetName val="TH"/>
      <sheetName val="M200"/>
      <sheetName val="NEW-PANEL"/>
      <sheetName val="Shaet4"/>
      <sheetName val="TK NO 111"/>
      <sheetName val="TK NO 112"/>
      <sheetName val="TK 1418"/>
      <sheetName val="TK 331"/>
      <sheetName val="TK 1412"/>
      <sheetName val="BCAO SDCT"/>
      <sheetName val="TK 142"/>
      <sheetName val="TK 242"/>
      <sheetName val="TK CO 112"/>
      <sheetName val="TK 153"/>
      <sheetName val="334"/>
      <sheetName val="Sheet5"/>
      <sheetName val="642"/>
      <sheetName val="154"/>
      <sheetName val="CT 154"/>
      <sheetName val="1362"/>
      <sheetName val="TK CO 111"/>
      <sheetName val="XXXXXXX0"/>
      <sheetName val="dongia_x0000__x0000__x0000__x0000__x0000__x0000__x0000__x0000__x0000__x0000__x0009__x0000_?s_x0000__x0004__x0000__x0000__x0000__x0000__x0000__x0000_?s_x0000_"/>
      <sheetName val="ch DG_x0000__x0000_??_x0000__x0004__x0000__x0000__x0000__x0000__x0000__x0000_??_x0000__x0000__x0000__x0000__x0000__x0000__x0000__x0000_??_x0000__x0000_"/>
      <sheetName val="Hướng dẫn"/>
      <sheetName val="Ví dụ hàm Vlookup"/>
      <sheetName val="Comb"/>
      <sheetName val="CPVCBT"/>
      <sheetName val="CPVCBD"/>
      <sheetName val="GVLBT"/>
      <sheetName val="GVLBD"/>
      <sheetName val="vuabt"/>
      <sheetName val="vuabd"/>
      <sheetName val="SXDDMO"/>
      <sheetName val="SXDH"/>
      <sheetName val="SXBTN"/>
      <sheetName val="SXDDMOD"/>
      <sheetName val="SXDHD"/>
      <sheetName val="SXBTND"/>
      <sheetName val="gcm"/>
      <sheetName val="gcm06"/>
      <sheetName val="cphoi"/>
      <sheetName val="cphoi2"/>
      <sheetName val="duoith"/>
      <sheetName val="cpnc205"/>
      <sheetName val="cpnc205mtc"/>
      <sheetName val="cpnclx205"/>
      <sheetName val="cpncvts"/>
      <sheetName val="cpnctnvs"/>
      <sheetName val="cpnctlan"/>
      <sheetName val="KGA"/>
      <sheetName val="ctldtb"/>
      <sheetName val="tonghopldtb"/>
      <sheetName val="ctldtbd"/>
      <sheetName val="tonghopldtbd"/>
      <sheetName val="dongia_x0000_ 㢠ś_x0000__x0004__x0000_㋄ś_x0000_"/>
      <sheetName val="d?"/>
      <sheetName val="tra-vat-lieu"/>
      <sheetName val=""/>
      <sheetName val="_x0000_@_x0000_@_x0000_@_x0000_@_x0000_@_x0000_@_x0000_@_x0000_@_x0000_@_x0000_@_x0000_@_x0000_@_x0000_@_x0000_@_x0000_@_x0000_"/>
      <sheetName val="phan tich DG_x0000__x0000_??_x0000__x0004__x0000__x0000__x0000__x0000__x0000__x0000_??_x0000__x0000__x0000__x0000__x0000_"/>
      <sheetName val="NEW_PANEL"/>
      <sheetName val="dongia_x0000_ ?s_x0000__x0004__x0000_?s_x0000_"/>
      <sheetName val="Input"/>
      <sheetName val="T1"/>
      <sheetName val="T2"/>
      <sheetName val="T3"/>
      <sheetName val="T4"/>
      <sheetName val="T5"/>
      <sheetName val="T6"/>
      <sheetName val="T7"/>
      <sheetName val="T8"/>
      <sheetName val="t9"/>
      <sheetName val="t10"/>
      <sheetName val="t11"/>
      <sheetName val="t12"/>
      <sheetName val="Cham cong 07-&gt;12"/>
      <sheetName val="Cham cong TH 1-&gt;6"/>
      <sheetName val="T Hop luong"/>
      <sheetName val="Page 3"/>
      <sheetName val="dongia??????????_x0009_?㢠ś?_x0004_??????㋄ś?"/>
      <sheetName val="dongia?_x0009_㢠ś?_x0004_?㋄ś?"/>
      <sheetName val="phan tich DG??㠨Ȣ?_x0004_??????杀Ȣ?????"/>
      <sheetName val="?????????_x0009_??s?_x0004_???????s????????"/>
      <sheetName val="dongia??????????_x0009_??s?_x0004_???????s?"/>
      <sheetName val="dongia?_x0009_?s?_x0004_??s?"/>
      <sheetName val="ch DG?????_x0004_????????????????????"/>
      <sheetName val="?@?@?@?@?@?@?@?@?@?@?@?@?@?@?@?"/>
      <sheetName val="dongia?_x0009_㢠ś_x0004_?㋄ś"/>
      <sheetName val="dongia?_x0009_?s_x0004_??s"/>
      <sheetName val="dongia? 㢠ś?_x0004_?㋄ś?"/>
      <sheetName val="phan tich DG?????_x0004_?????????????"/>
      <sheetName val="dongia? ?s?_x0004_??s?"/>
      <sheetName val="_x0009_?s?_x0004_??s?"/>
      <sheetName val="ch DG????_x0004_???????"/>
      <sheetName val="phan tich DG????_x0004_????"/>
      <sheetName val="ch DG"/>
      <sheetName val="_x0009_?s"/>
      <sheetName val="BTH phi"/>
      <sheetName val="BLT phi"/>
      <sheetName val="phi,le phi"/>
      <sheetName val="Bien Lai TON"/>
      <sheetName val="BCQT "/>
      <sheetName val="Giay di duong"/>
      <sheetName val="BC QT cua tung ap"/>
      <sheetName val="GIAO CHI TIEU THU QUY 07"/>
      <sheetName val="BANG TONG HOP GIAY NOP TIEN"/>
      <sheetName val="Hu?ng d?n"/>
      <sheetName val="Ví d? hàm Vlookup"/>
      <sheetName val="dongia_x0000__x0000__x0000__x0000__x0000__x0000__x0002__x0000__x0000__x0000__x0009__x0000_?s_x0000__x0004__x0000__x0000__x0000__x0000__x0000__x0000_?s_x0000_"/>
      <sheetName val="phaɮ tich DG??㠨Ȣ?_x0004_??????杀Ȣ?????"/>
      <sheetName val=" ?s_x0000__x0004__x0000_?s_x0000_"/>
      <sheetName val="@_x0000_@_x0000_@_x0000_@_x0000_@_x0000_@_x0000_@_x0000_@_x0000_@_x0000_@_x0000_@_x0000_@_x0000_@_x0000_@_x0000_@_x0000_@"/>
      <sheetName val="dongia??????_x0002_???_x0009_??s?_x0004_???????s?"/>
      <sheetName val="_x0000__x0000__x0000__x0000__x0000__x0000__x0000__x0000__x0000__x0009__x0000_??_x0000__x0004__x0000__x0000__x0000__x0000__x0000__x0000_??_x0000__x0000__x0000__x0000__x0000__x0000__x0000__x0000_"/>
      <sheetName val="tuong"/>
      <sheetName val="[DT-TN.xlsMCT"/>
      <sheetName val="Sheet9"/>
      <sheetName val="donööö"/>
      <sheetName val="pha? tich DG?????_x0004_?????????????"/>
      <sheetName val="dongia?_x0002_?_x0009_?s?_x0004_??s?"/>
      <sheetName val="dongia? 㢠ś_x0004_?㋄ś"/>
      <sheetName val="ch DG???_x0004_???????"/>
      <sheetName val="d_"/>
      <sheetName val="dongia___________x0009__㢠ś__x0004_______㋄ś_"/>
      <sheetName val="phan tich DG__㠨Ȣ__x0004_______杀Ȣ_____"/>
      <sheetName val="dongia__x0009_㢠ś__x0004__㋄ś_"/>
      <sheetName val="GIAVNX"/>
      <sheetName val="?????????_x0009_????_x0004_????????????????"/>
      <sheetName val="@?@?@?@?@?@?@?@?@?@?@?@?@?@?@?@"/>
      <sheetName val="dongia? ?s_x0004_??s"/>
      <sheetName val="_x0009__s"/>
      <sheetName val="dongia__x0009_㢠ś_x0004__㋄ś"/>
      <sheetName val="__________x0009___s__x0004________s________"/>
      <sheetName val="dongia___________x0009___s__x0004________s_"/>
      <sheetName val="dongia__x0009__s__x0004___s_"/>
      <sheetName val="dongia__x0009__s_x0004___s"/>
      <sheetName val="ch DG______x0004_____________________"/>
      <sheetName val="dongia_ 㢠ś__x0004__㋄ś_"/>
      <sheetName val="phan tich DG______x0004______________"/>
      <sheetName val="dongia_ _s__x0004___s_"/>
      <sheetName val="_x0009__s__x0004___s_"/>
      <sheetName val="ch DG_____x0004________"/>
      <sheetName val="phan tich DG_____x0004_____"/>
      <sheetName val="Hu_ng d_n"/>
      <sheetName val="Ví d_ hàm Vlookup"/>
      <sheetName val="phaɮ tich DG__㠨Ȣ__x0004_______杀Ȣ_____"/>
      <sheetName val="dongia_______x0002_____x0009___s__x0004________s_"/>
      <sheetName val="dongia__x0002___x0009__s__x0004___s_"/>
      <sheetName val="pha_ tich DG______x0004______________"/>
      <sheetName val="ch DG__"/>
      <sheetName val="_@_@_@_@_@_@_@_@_@_@_@_@_@_@_@_"/>
      <sheetName val="dongia_ 㢠ś_x0004__㋄ś"/>
      <sheetName val="ch DG____x0004________"/>
      <sheetName val="@"/>
      <sheetName val="dongia_x0000_ ??_x0000__x0004__x0000_??_x0000_"/>
      <sheetName val="RE"/>
      <sheetName val="G_x0016_L"/>
      <sheetName val="Tra_bang"/>
      <sheetName val="ctTBA"/>
      <sheetName val="KLt lan3"/>
      <sheetName val="Book 1 Summary"/>
      <sheetName val=" ?s?_x0004_??s?"/>
      <sheetName val="dongia? ???_x0004_????"/>
      <sheetName val="tong ho`"/>
      <sheetName val="[DT-TN.xls_Cham cong TH 1-&gt;6"/>
      <sheetName val="@_@_@_@_@_@_@_@_@_@_@_@_@_@_@_@"/>
      <sheetName val="dongia_ _s_x0004___s"/>
      <sheetName val="@?@?@?@?@?@?@?@?@?@?@?@?@?@?@?"/>
      <sheetName val="tong_hop"/>
      <sheetName val="phan_tich_DG"/>
      <sheetName val="gia_vat_lieu"/>
      <sheetName val="gia_xe_may"/>
      <sheetName val="gia_nhan_cong"/>
      <sheetName val="TC_"/>
      <sheetName val="TC__(2)"/>
      <sheetName val="PL_KS"/>
      <sheetName val="thi_sat"/>
      <sheetName val="den_bu"/>
      <sheetName val="dongia 㢠ś㋄ś"/>
      <sheetName val="Du_toan_(2)"/>
      <sheetName val="Du_toan"/>
      <sheetName val="Phan_tich_vat_tu"/>
      <sheetName val="Tong_hop_vat_tu"/>
      <sheetName val="Gia_tri_vat_tu"/>
      <sheetName val="Chenh_lech_vat_tu"/>
      <sheetName val="Du_thau"/>
      <sheetName val="Don_gia_chi_tiet"/>
      <sheetName val="Tu_van_Thiet_ke"/>
      <sheetName val="Tien_do_thi_cong"/>
      <sheetName val="Bia_du_toan"/>
      <sheetName val="Tro_giup"/>
      <sheetName val="dongia_㢠ś㋄ś"/>
      <sheetName val="phan_tich_DG㠨Ȣ杀Ȣ咄Ȣ"/>
      <sheetName val="GT_TT_(2)"/>
      <sheetName val="KLTC_giai_doan"/>
      <sheetName val="KL_(2)"/>
      <sheetName val="KLtt_lan3"/>
      <sheetName val="GTT2_lan3_tt"/>
      <sheetName val="GTT2_lan_4_dc_"/>
      <sheetName val="chenh_lech_gia"/>
      <sheetName val="KL_bao_con_lai"/>
      <sheetName val="GTT2_lan_4_tt"/>
      <sheetName val="Tai_khoan"/>
      <sheetName val="CT_doanh_thu_2005"/>
      <sheetName val="Dthu_2006_sua"/>
      <sheetName val="Doanh_thu_gia_thanh"/>
      <sheetName val="6_thang_2006"/>
      <sheetName val="Bao_cao_thue_(2)"/>
      <sheetName val="Tong_hop_CP_T10"/>
      <sheetName val="Bao_cao_thue"/>
      <sheetName val="Thue_cong_trinh"/>
      <sheetName val="Gia_thanh"/>
      <sheetName val="Pke_toan"/>
      <sheetName val="Gia_thanh_cong_trinh_-_Hoa"/>
      <sheetName val="Ke_toan_thuc_hien_cong_trinh"/>
      <sheetName val="Du_kien_DT_9_thang_de_nop"/>
      <sheetName val="TK_NO_111"/>
      <sheetName val="TK_NO_112"/>
      <sheetName val="TK_1418"/>
      <sheetName val="TK_331"/>
      <sheetName val="TK_1412"/>
      <sheetName val="BCAO_SDCT"/>
      <sheetName val="TK_142"/>
      <sheetName val="TK_242"/>
      <sheetName val="TK_CO_112"/>
      <sheetName val="TK_153"/>
      <sheetName val="CT_154"/>
      <sheetName val="TK_CO_111"/>
      <sheetName val=" _s"/>
      <sheetName val="dongia_x0000__x0009_??_x0000__x0004__x0000_??_x0000_"/>
      <sheetName val="Hý?ng d?n"/>
      <sheetName val="dongia??????????_x0009_????_x0004_?????????"/>
      <sheetName val="dongia?_x0009_???_x0004_????"/>
      <sheetName val="dongia?_x0009_??_x0004_???"/>
      <sheetName val="dongia_x0000_̃̃̃̃̃̃̃̃̃̃̃̃̃̃̃̃̃̃̃̃̃̃̃̃"/>
      <sheetName val="_DT-TN.xlsMCT"/>
      <sheetName val="_DT-TN.xls_Cham cong TH 1-&gt;6"/>
      <sheetName val="@_@_@_@_@_@_@_@_@_@_@_@_@_@_@_"/>
      <sheetName val="dongia?????????? ?㢠ś?_x0004_??????㋄ś?"/>
      <sheetName val="????????? ??s?_x0004_???????s????????"/>
      <sheetName val="dongia?????????? ??s?_x0004_???????s?"/>
      <sheetName val=" ?s"/>
      <sheetName val="dongia_x0000__x0002__x0000_ ?s_x0000__x0004__x0000_?s_x0000_"/>
      <sheetName val="dongia??????_x0002_??? ??s?_x0004_???????s?"/>
      <sheetName val="dongia?_x0002_? ?s?_x0004_??s?"/>
      <sheetName val="dongia__________ _㢠ś__x0004_______㋄ś_"/>
      <sheetName val="_________ __s__x0004________s________"/>
      <sheetName val="dongia__________ __s__x0004________s_"/>
      <sheetName val=" _s__x0004___s_"/>
      <sheetName val="dongia_______x0002____ __s__x0004________s_"/>
      <sheetName val="dongia__x0002__ _s__x0004___s_"/>
      <sheetName val="Ke toan thuk hien cong trinh"/>
      <sheetName val=" ??_x0000__x0004__x0000_??_x0000_"/>
      <sheetName val="????????? ????_x0004_????????????????"/>
      <sheetName val=" ???_x0004_????"/>
      <sheetName val="dongia?̃̃̃̃̃̃̃̃̃̃̃̃̃̃̃̃̃̃̃̃̃̃̃̃"/>
      <sheetName val="DT-XL"/>
      <sheetName val="BCTC"/>
      <sheetName val="HESO"/>
      <sheetName val="Loading"/>
      <sheetName val="Check C"/>
      <sheetName val="XXXPXXX0"/>
      <sheetName val="TH-Dien"/>
      <sheetName val="PEDESB"/>
      <sheetName val="DT-TN"/>
      <sheetName val="٬ongia_x0000__x0000__x0000__x0000__x0000__x0000__x0000__x0000__x0000__x0000__x0009__x0000_㢠ś_x0000__x0004__x0000__x0000__x0000__x0000__x0000__x0000_㋄ś_x0000_"/>
      <sheetName val="dtct cau"/>
      <sheetName val="__________x0009______x0004_________________"/>
      <sheetName val="dongia_ ____x0004_____"/>
      <sheetName val="Hý_ng d_n"/>
      <sheetName val="dongia___________x0009______x0004__________"/>
      <sheetName val="dongia__x0009_____x0004_____"/>
      <sheetName val="dongia__x0009____x0004____"/>
      <sheetName val=" __"/>
      <sheetName val="_________ _____x0004_________________"/>
      <sheetName val=" ____x0004_____"/>
      <sheetName val="dongia_̃̃̃̃̃̃̃̃̃̃̃̃̃̃̃̃̃̃̃̃̃̃̃̃"/>
      <sheetName val="٬ongia"/>
      <sheetName val="Gia"/>
      <sheetName val="dongia___________x0009__?s__x0004_______?s_"/>
      <sheetName val="dongia__x0009_?s__x0004__?s_"/>
      <sheetName val="dongia__x0009_?s_x0004__?s"/>
      <sheetName val="phan tich DG__??__x0004_______??_____"/>
      <sheetName val="dongia_ ?s__x0004__?s_"/>
      <sheetName val="dongia_ ?s_x0004__?s"/>
      <sheetName val="~~~~~~~~~~~~~~~~~~~~~~~~~~~~~~~"/>
      <sheetName val="pha? tich DG__??__x0004_______??_____"/>
      <sheetName val="Chenh lech vct tu"/>
      <sheetName val="Tai_x0000_khoan"/>
      <sheetName val="phan_tich_DG㠨Ȣ杀Ȣ"/>
      <sheetName val=" ?s?s"/>
      <sheetName val="dongia ?s?s"/>
      <sheetName val="Gia "/>
      <sheetName val="dg-VTu"/>
      <sheetName val="IBASE"/>
      <sheetName val="DI-ESTI"/>
      <sheetName val="Tai?khoan"/>
      <sheetName val="Thuc thanh"/>
      <sheetName val="Tai"/>
      <sheetName val="phan tich DG?㠨Ȣ?_x0004_?杀Ȣ?咄Ȣ?"/>
      <sheetName val="phan tich DG?㠨Ȣ?_x0004_?杀Ȣ?"/>
      <sheetName val="dongia 㢠ś?_x0004_?㋄ś?"/>
      <sheetName val="phan tich DG_㠨Ȣ__x0004__杀Ȣ_咄Ȣ_"/>
      <sheetName val="phan tich DG_㠨Ȣ__x0004__杀Ȣ_"/>
      <sheetName val="DG "/>
      <sheetName val="dongia_x0000_ 㢠ś_x0000__x0004__x0000_㏄ś_x0000_"/>
      <sheetName val="dongia___________x0009__??__x0004_______??_"/>
      <sheetName val="dongia__x0009_??__x0004__??_"/>
      <sheetName val="dongia__x0009_??_x0004__??"/>
      <sheetName val="dongia_ ??__x0004__??_"/>
      <sheetName val="dongia ????"/>
      <sheetName val="dongia_????"/>
      <sheetName val="phan_tich_DG??????"/>
      <sheetName val="dongia? ??_x0004_???"/>
      <sheetName val="dongia_ ??_x0004__??"/>
      <sheetName val="dongia?????????? ????_x0004_?????????"/>
      <sheetName val="dongia_㢠ś㋄ś1"/>
      <sheetName val="_?s?s"/>
      <sheetName val="dongia_?s?s1"/>
      <sheetName val="ch_DG??????"/>
      <sheetName val="Hướng_dẫn"/>
      <sheetName val="Ví_dụ_hàm_Vlookup"/>
      <sheetName val="phan_tich_DG????"/>
      <sheetName val="dongia_?s?s"/>
      <sheetName val="tong_hop1"/>
      <sheetName val="Page_3"/>
      <sheetName val="#REF!"/>
      <sheetName val="dongia 㢠ś__x0004__㋄ś_"/>
      <sheetName val="XF33"/>
      <sheetName val="CP)TV-CAU"/>
      <sheetName val="dongia_x0000__x0000__x0000__x0000__x0000__x0000__x0000__x0000__x0000__x0000__x0009__x0000_㢠뉛_x0000__x0000__x0000__x0000__x0000__x0000__x0000_㋄ś_x0000_"/>
      <sheetName val="Du th!u"/>
      <sheetName val="TH_x0000_GCT"/>
      <sheetName val="Tong h_x000b_p vat tu"/>
      <sheetName val="TK NO 1q1"/>
      <sheetName val="聰han tich DG_x0000__x0000_㠨Ȣ_x0000__x0004__x0000__x0000__x0000__x0000__x0000__x0000_杀Ȣ_x0000__x0000__x0000__x0000__x0000_"/>
      <sheetName val="Hướng d麫n"/>
      <sheetName val="Ví dụ hàm Vloïkup"/>
      <sheetName val="dongia_x0000_ ?s_x0002__x0004__x0000_?s_x0000_"/>
      <sheetName val="BCQT`"/>
      <sheetName val="CLVP_TINH"/>
      <sheetName val="breakdown"/>
      <sheetName val=" _s_s"/>
      <sheetName val="dongia _s_s"/>
    </sheetNames>
    <sheetDataSet>
      <sheetData sheetId="0" refreshError="1"/>
      <sheetData sheetId="1" refreshError="1">
        <row r="6">
          <cell r="A6">
            <v>2</v>
          </cell>
          <cell r="B6" t="str">
            <v>VËt liÖu</v>
          </cell>
          <cell r="C6" t="str">
            <v>c¸i</v>
          </cell>
          <cell r="D6">
            <v>15000</v>
          </cell>
        </row>
        <row r="7">
          <cell r="A7" t="str">
            <v>147</v>
          </cell>
          <cell r="B7" t="str">
            <v>DÇu mazót</v>
          </cell>
          <cell r="C7" t="str">
            <v>kg</v>
          </cell>
          <cell r="D7">
            <v>36.576000000000001</v>
          </cell>
          <cell r="E7">
            <v>4300</v>
          </cell>
          <cell r="F7">
            <v>157277</v>
          </cell>
        </row>
        <row r="8">
          <cell r="A8" t="str">
            <v>082</v>
          </cell>
          <cell r="B8" t="str">
            <v>CÊp phèi</v>
          </cell>
          <cell r="C8" t="str">
            <v>m3</v>
          </cell>
          <cell r="D8">
            <v>49.334400000000002</v>
          </cell>
          <cell r="E8">
            <v>52581.25</v>
          </cell>
          <cell r="F8">
            <v>986688</v>
          </cell>
        </row>
        <row r="9">
          <cell r="A9" t="str">
            <v>049</v>
          </cell>
          <cell r="B9" t="str">
            <v>Bª t«ng nhùa h¹t mÞn</v>
          </cell>
          <cell r="C9" t="str">
            <v>TÊn</v>
          </cell>
          <cell r="D9">
            <v>34.50564</v>
          </cell>
          <cell r="E9">
            <v>918577</v>
          </cell>
        </row>
        <row r="10">
          <cell r="A10" t="str">
            <v>050</v>
          </cell>
          <cell r="B10" t="str">
            <v>Bª t«ng nhùa h¹t th«</v>
          </cell>
          <cell r="C10" t="str">
            <v>TÊn</v>
          </cell>
          <cell r="D10">
            <v>104762</v>
          </cell>
          <cell r="E10">
            <v>887074</v>
          </cell>
        </row>
        <row r="11">
          <cell r="A11" t="str">
            <v>367</v>
          </cell>
          <cell r="B11" t="str">
            <v>TÊm bª t«ng 20x20</v>
          </cell>
          <cell r="C11" t="str">
            <v>m</v>
          </cell>
          <cell r="D11">
            <v>73.8</v>
          </cell>
          <cell r="E11">
            <v>23000</v>
          </cell>
          <cell r="F11">
            <v>1697400</v>
          </cell>
        </row>
        <row r="12">
          <cell r="A12" t="str">
            <v>337</v>
          </cell>
          <cell r="B12" t="str">
            <v>ThÐp trßn</v>
          </cell>
          <cell r="C12" t="str">
            <v>kg</v>
          </cell>
          <cell r="D12">
            <v>377.34899999999999</v>
          </cell>
          <cell r="E12">
            <v>4100</v>
          </cell>
          <cell r="F12">
            <v>1547131</v>
          </cell>
        </row>
        <row r="13">
          <cell r="A13" t="str">
            <v>331</v>
          </cell>
          <cell r="B13" t="str">
            <v>ThÐp h×nh</v>
          </cell>
          <cell r="C13" t="str">
            <v>kg</v>
          </cell>
          <cell r="D13">
            <v>560.2704</v>
          </cell>
          <cell r="E13">
            <v>4014</v>
          </cell>
          <cell r="F13">
            <v>2248925</v>
          </cell>
        </row>
        <row r="14">
          <cell r="A14" t="str">
            <v>442</v>
          </cell>
          <cell r="B14" t="str">
            <v>§Êt ®Ìn</v>
          </cell>
          <cell r="C14" t="str">
            <v>kg</v>
          </cell>
          <cell r="D14">
            <v>24.94858</v>
          </cell>
          <cell r="E14">
            <v>7500</v>
          </cell>
          <cell r="F14">
            <v>187114</v>
          </cell>
        </row>
        <row r="15">
          <cell r="A15" t="str">
            <v>400</v>
          </cell>
          <cell r="B15" t="str">
            <v>¤ xy</v>
          </cell>
          <cell r="C15" t="str">
            <v>chai</v>
          </cell>
          <cell r="D15">
            <v>6.2348800000000004</v>
          </cell>
          <cell r="E15">
            <v>25000</v>
          </cell>
          <cell r="F15">
            <v>155872</v>
          </cell>
        </row>
        <row r="16">
          <cell r="A16" t="str">
            <v>348</v>
          </cell>
          <cell r="B16" t="str">
            <v>ThÐp ®Öm</v>
          </cell>
          <cell r="C16" t="str">
            <v>kg</v>
          </cell>
          <cell r="D16">
            <v>75.400000000000006</v>
          </cell>
          <cell r="E16">
            <v>5000</v>
          </cell>
          <cell r="F16">
            <v>377000</v>
          </cell>
        </row>
        <row r="17">
          <cell r="A17" t="str">
            <v>026</v>
          </cell>
          <cell r="B17" t="str">
            <v>Bu l«ng M18x20</v>
          </cell>
          <cell r="C17" t="str">
            <v>c¸i</v>
          </cell>
          <cell r="D17">
            <v>174</v>
          </cell>
          <cell r="E17">
            <v>2897</v>
          </cell>
          <cell r="F17">
            <v>504078</v>
          </cell>
        </row>
        <row r="18">
          <cell r="A18" t="str">
            <v>341</v>
          </cell>
          <cell r="B18" t="str">
            <v>ThÐp trßn D &gt; 18mm</v>
          </cell>
          <cell r="C18" t="str">
            <v>kg</v>
          </cell>
          <cell r="D18">
            <v>2780.52</v>
          </cell>
          <cell r="E18">
            <v>3971.43</v>
          </cell>
          <cell r="F18">
            <v>10515927</v>
          </cell>
        </row>
        <row r="19">
          <cell r="A19" t="str">
            <v>388</v>
          </cell>
          <cell r="B19" t="str">
            <v>V÷a bª t«ng</v>
          </cell>
          <cell r="C19" t="str">
            <v>m3</v>
          </cell>
          <cell r="D19">
            <v>473.23360000000002</v>
          </cell>
        </row>
        <row r="20">
          <cell r="A20" t="str">
            <v>443</v>
          </cell>
          <cell r="B20" t="str">
            <v>§Êt ®á</v>
          </cell>
          <cell r="C20" t="str">
            <v>m3</v>
          </cell>
          <cell r="D20">
            <v>26.39744</v>
          </cell>
          <cell r="E20">
            <v>52581.25</v>
          </cell>
          <cell r="F20">
            <v>527949</v>
          </cell>
        </row>
        <row r="21">
          <cell r="A21" t="str">
            <v>427</v>
          </cell>
          <cell r="B21" t="str">
            <v>§¸ d¨m 0,5x1</v>
          </cell>
          <cell r="C21" t="str">
            <v>m3</v>
          </cell>
          <cell r="D21">
            <v>9.8604800000000008</v>
          </cell>
          <cell r="E21">
            <v>123207.61</v>
          </cell>
          <cell r="F21">
            <v>788838</v>
          </cell>
        </row>
        <row r="22">
          <cell r="A22" t="str">
            <v>430</v>
          </cell>
          <cell r="B22" t="str">
            <v>§¸ d¨m 4x6 t/c</v>
          </cell>
          <cell r="C22" t="str">
            <v>m3</v>
          </cell>
          <cell r="D22">
            <v>69.36</v>
          </cell>
          <cell r="E22">
            <v>94327.61</v>
          </cell>
          <cell r="F22">
            <v>4161600</v>
          </cell>
        </row>
        <row r="23">
          <cell r="A23" t="str">
            <v>426</v>
          </cell>
          <cell r="B23" t="str">
            <v>§¸ d¨m 4x6 t/h</v>
          </cell>
          <cell r="C23" t="str">
            <v>m3</v>
          </cell>
          <cell r="D23">
            <v>7.4755500000000001</v>
          </cell>
          <cell r="E23">
            <v>79089.509999999995</v>
          </cell>
          <cell r="F23">
            <v>448533</v>
          </cell>
        </row>
        <row r="24">
          <cell r="A24" t="str">
            <v>434</v>
          </cell>
          <cell r="B24" t="str">
            <v>§¸ héc</v>
          </cell>
          <cell r="C24" t="str">
            <v>m3</v>
          </cell>
          <cell r="D24">
            <v>178.11600000000001</v>
          </cell>
          <cell r="E24">
            <v>75923.8</v>
          </cell>
          <cell r="F24">
            <v>8096263</v>
          </cell>
        </row>
        <row r="25">
          <cell r="A25" t="str">
            <v>163</v>
          </cell>
          <cell r="B25" t="str">
            <v>GiÊy dÇu</v>
          </cell>
          <cell r="C25" t="str">
            <v>m2</v>
          </cell>
          <cell r="D25">
            <v>287.53919999999999</v>
          </cell>
          <cell r="E25">
            <v>15000</v>
          </cell>
          <cell r="F25">
            <v>4313088</v>
          </cell>
        </row>
        <row r="26">
          <cell r="A26" t="str">
            <v>002</v>
          </cell>
          <cell r="B26" t="str">
            <v>Bao t¶i</v>
          </cell>
          <cell r="C26" t="str">
            <v>m2</v>
          </cell>
          <cell r="D26">
            <v>157.7664</v>
          </cell>
          <cell r="E26">
            <v>3800</v>
          </cell>
          <cell r="F26">
            <v>599512</v>
          </cell>
        </row>
        <row r="27">
          <cell r="A27" t="str">
            <v>343</v>
          </cell>
          <cell r="B27" t="str">
            <v>ThÐp trßn D&lt;= 18mm</v>
          </cell>
          <cell r="C27" t="str">
            <v>kg</v>
          </cell>
          <cell r="D27">
            <v>32321.0052</v>
          </cell>
          <cell r="E27">
            <v>3971.43</v>
          </cell>
          <cell r="F27">
            <v>122981425</v>
          </cell>
        </row>
        <row r="28">
          <cell r="A28" t="str">
            <v>8002</v>
          </cell>
          <cell r="B28" t="str">
            <v>ThÐp trßn D= 10mm A2</v>
          </cell>
          <cell r="C28" t="str">
            <v>kg</v>
          </cell>
          <cell r="D28">
            <v>1900</v>
          </cell>
          <cell r="E28">
            <v>4447.62</v>
          </cell>
        </row>
        <row r="29">
          <cell r="A29" t="str">
            <v>8000</v>
          </cell>
          <cell r="B29" t="str">
            <v>ThÐp trßn D&lt;= 12mm A2</v>
          </cell>
          <cell r="C29" t="str">
            <v>kg</v>
          </cell>
          <cell r="D29">
            <v>109524</v>
          </cell>
          <cell r="E29">
            <v>4447.62</v>
          </cell>
        </row>
        <row r="30">
          <cell r="A30" t="str">
            <v>412</v>
          </cell>
          <cell r="B30" t="str">
            <v>§inh ®Øa</v>
          </cell>
          <cell r="C30" t="str">
            <v>C¸i</v>
          </cell>
          <cell r="D30">
            <v>1283.63219</v>
          </cell>
          <cell r="E30">
            <v>600</v>
          </cell>
          <cell r="F30">
            <v>770179</v>
          </cell>
        </row>
        <row r="31">
          <cell r="A31" t="str">
            <v>232</v>
          </cell>
          <cell r="B31" t="str">
            <v>Gç v¸n cÇu c«ng t¸c</v>
          </cell>
          <cell r="C31" t="str">
            <v>m3</v>
          </cell>
          <cell r="D31">
            <v>71.614959999999996</v>
          </cell>
          <cell r="E31">
            <v>1454545</v>
          </cell>
          <cell r="F31">
            <v>104167182</v>
          </cell>
        </row>
        <row r="32">
          <cell r="A32" t="str">
            <v>282</v>
          </cell>
          <cell r="B32" t="str">
            <v>Phô gia dÎo ho¸</v>
          </cell>
          <cell r="C32" t="str">
            <v>kg</v>
          </cell>
          <cell r="D32">
            <v>13083.99057</v>
          </cell>
          <cell r="E32">
            <v>673</v>
          </cell>
          <cell r="F32">
            <v>8805526</v>
          </cell>
        </row>
        <row r="33">
          <cell r="A33" t="str">
            <v>0414</v>
          </cell>
          <cell r="B33" t="str">
            <v>èng bª t«ng ly t©m D1200mm (èng dµi 2m)</v>
          </cell>
          <cell r="C33" t="str">
            <v>m</v>
          </cell>
          <cell r="D33">
            <v>6740.6149999999998</v>
          </cell>
          <cell r="E33">
            <v>647619.05000000005</v>
          </cell>
        </row>
        <row r="34">
          <cell r="A34" t="str">
            <v>0412</v>
          </cell>
          <cell r="B34" t="str">
            <v>èng bª t«ng ly t©m D1000mm (èng dµi 2m)</v>
          </cell>
          <cell r="C34" t="str">
            <v>m</v>
          </cell>
          <cell r="D34">
            <v>1555.9949999999999</v>
          </cell>
          <cell r="E34">
            <v>461904.76</v>
          </cell>
          <cell r="F34">
            <v>12557733</v>
          </cell>
        </row>
        <row r="35">
          <cell r="A35" t="str">
            <v>127</v>
          </cell>
          <cell r="B35" t="str">
            <v>D©y buéc</v>
          </cell>
          <cell r="C35" t="str">
            <v>kg</v>
          </cell>
          <cell r="D35">
            <v>50.790900000000001</v>
          </cell>
          <cell r="E35">
            <v>5500</v>
          </cell>
          <cell r="F35">
            <v>279350</v>
          </cell>
        </row>
        <row r="36">
          <cell r="A36" t="str">
            <v>214</v>
          </cell>
          <cell r="B36" t="str">
            <v>G¹ch x©y (6,5x10,5x22)</v>
          </cell>
          <cell r="C36" t="str">
            <v>viªn</v>
          </cell>
          <cell r="D36">
            <v>495.11</v>
          </cell>
          <cell r="E36">
            <v>485.71</v>
          </cell>
          <cell r="F36">
            <v>225275</v>
          </cell>
        </row>
        <row r="37">
          <cell r="A37" t="str">
            <v>0410</v>
          </cell>
          <cell r="B37" t="str">
            <v>èng bª t«ng ly t©m D800mm (èng dµi 2m)</v>
          </cell>
          <cell r="C37" t="str">
            <v>m</v>
          </cell>
          <cell r="D37">
            <v>458.78</v>
          </cell>
          <cell r="E37">
            <v>357142.86</v>
          </cell>
        </row>
        <row r="38">
          <cell r="A38" t="str">
            <v>078</v>
          </cell>
          <cell r="B38" t="str">
            <v>C¸t mÞn ML 1,5 - 2,0</v>
          </cell>
          <cell r="C38" t="str">
            <v>m3</v>
          </cell>
          <cell r="D38">
            <v>64.351879999999994</v>
          </cell>
          <cell r="E38">
            <v>79716.009999999995</v>
          </cell>
          <cell r="F38">
            <v>3159098</v>
          </cell>
        </row>
        <row r="39">
          <cell r="A39" t="str">
            <v>220</v>
          </cell>
          <cell r="B39" t="str">
            <v>Gç chÌn khi l¾p cÊu kiÖn</v>
          </cell>
          <cell r="C39" t="str">
            <v>m3</v>
          </cell>
          <cell r="D39">
            <v>29.02</v>
          </cell>
          <cell r="E39">
            <v>1454545</v>
          </cell>
          <cell r="F39">
            <v>42210896</v>
          </cell>
        </row>
        <row r="40">
          <cell r="A40" t="str">
            <v>286</v>
          </cell>
          <cell r="B40" t="str">
            <v>Que hµn</v>
          </cell>
          <cell r="C40" t="str">
            <v>kg</v>
          </cell>
          <cell r="D40">
            <v>4426.36114</v>
          </cell>
          <cell r="E40">
            <v>8500</v>
          </cell>
          <cell r="F40">
            <v>37624070</v>
          </cell>
        </row>
        <row r="41">
          <cell r="A41" t="str">
            <v>313</v>
          </cell>
          <cell r="B41" t="str">
            <v>S¾t ®Öm</v>
          </cell>
          <cell r="C41" t="str">
            <v>kg</v>
          </cell>
          <cell r="D41">
            <v>2902</v>
          </cell>
          <cell r="E41">
            <v>5000</v>
          </cell>
          <cell r="F41">
            <v>14510000</v>
          </cell>
        </row>
        <row r="42">
          <cell r="A42" t="str">
            <v>385</v>
          </cell>
          <cell r="B42" t="str">
            <v>V÷a</v>
          </cell>
          <cell r="C42" t="str">
            <v>m3</v>
          </cell>
          <cell r="D42">
            <v>0.51382000000000005</v>
          </cell>
        </row>
        <row r="43">
          <cell r="A43" t="str">
            <v>234</v>
          </cell>
          <cell r="B43" t="str">
            <v>Gç v¸n khu«n (c¶ nÑp)</v>
          </cell>
          <cell r="C43" t="str">
            <v>m3</v>
          </cell>
          <cell r="D43">
            <v>40.070059999999998</v>
          </cell>
          <cell r="E43">
            <v>1454545</v>
          </cell>
          <cell r="F43">
            <v>58283705</v>
          </cell>
        </row>
        <row r="44">
          <cell r="A44" t="str">
            <v>136</v>
          </cell>
          <cell r="B44" t="str">
            <v>D©y thÐp</v>
          </cell>
          <cell r="C44" t="str">
            <v>kg</v>
          </cell>
          <cell r="D44">
            <v>7438.5787399999999</v>
          </cell>
          <cell r="E44">
            <v>5455</v>
          </cell>
          <cell r="F44">
            <v>40577447</v>
          </cell>
        </row>
        <row r="45">
          <cell r="A45" t="str">
            <v>344</v>
          </cell>
          <cell r="B45" t="str">
            <v>ThÐp trßn D&lt;=10mm</v>
          </cell>
          <cell r="C45" t="str">
            <v>kg</v>
          </cell>
          <cell r="D45">
            <v>325952.06205000001</v>
          </cell>
          <cell r="E45">
            <v>4100</v>
          </cell>
          <cell r="F45">
            <v>1336403454</v>
          </cell>
        </row>
        <row r="46">
          <cell r="A46" t="str">
            <v>0408</v>
          </cell>
          <cell r="B46" t="str">
            <v>èng bª t«ng ly t©m D600mm (èng dµi 2m)</v>
          </cell>
          <cell r="C46" t="str">
            <v>m</v>
          </cell>
          <cell r="D46">
            <v>24.36</v>
          </cell>
          <cell r="E46">
            <v>180952.38</v>
          </cell>
        </row>
        <row r="47">
          <cell r="A47" t="str">
            <v>079</v>
          </cell>
          <cell r="B47" t="str">
            <v>C¸t nÒn</v>
          </cell>
          <cell r="C47" t="str">
            <v>m3</v>
          </cell>
          <cell r="D47">
            <v>435.57659999999998</v>
          </cell>
          <cell r="E47">
            <v>40668.39</v>
          </cell>
          <cell r="F47">
            <v>7523279</v>
          </cell>
        </row>
        <row r="48">
          <cell r="A48" t="str">
            <v>126</v>
          </cell>
          <cell r="B48" t="str">
            <v>D©y</v>
          </cell>
          <cell r="C48" t="str">
            <v>kg</v>
          </cell>
          <cell r="D48">
            <v>620.90231000000006</v>
          </cell>
          <cell r="E48">
            <v>5500</v>
          </cell>
          <cell r="F48">
            <v>3414963</v>
          </cell>
        </row>
        <row r="49">
          <cell r="A49" t="str">
            <v>231</v>
          </cell>
          <cell r="B49" t="str">
            <v>Gç v¸n</v>
          </cell>
          <cell r="C49" t="str">
            <v>m3</v>
          </cell>
          <cell r="D49">
            <v>14.951700000000001</v>
          </cell>
          <cell r="E49">
            <v>1454545</v>
          </cell>
          <cell r="F49">
            <v>21747920</v>
          </cell>
        </row>
        <row r="50">
          <cell r="A50" t="str">
            <v>071</v>
          </cell>
          <cell r="B50" t="str">
            <v>C©y chèng</v>
          </cell>
          <cell r="C50" t="str">
            <v>c©y</v>
          </cell>
          <cell r="D50">
            <v>2358.3970300000001</v>
          </cell>
          <cell r="E50">
            <v>17142.86</v>
          </cell>
          <cell r="F50">
            <v>23583970</v>
          </cell>
        </row>
        <row r="51">
          <cell r="A51" t="str">
            <v>100</v>
          </cell>
          <cell r="B51" t="str">
            <v>Cäc tre</v>
          </cell>
          <cell r="C51" t="str">
            <v>m</v>
          </cell>
          <cell r="D51">
            <v>138712.21875</v>
          </cell>
          <cell r="E51">
            <v>1136</v>
          </cell>
          <cell r="F51">
            <v>157577080</v>
          </cell>
        </row>
        <row r="52">
          <cell r="A52" t="str">
            <v>141</v>
          </cell>
          <cell r="B52" t="str">
            <v>D©y thõng</v>
          </cell>
          <cell r="C52" t="str">
            <v>m</v>
          </cell>
          <cell r="D52">
            <v>6562.5420000000004</v>
          </cell>
          <cell r="E52">
            <v>1121</v>
          </cell>
          <cell r="F52">
            <v>7356610</v>
          </cell>
        </row>
        <row r="53">
          <cell r="A53" t="str">
            <v>272</v>
          </cell>
          <cell r="B53" t="str">
            <v>Nhùa bitum sè 4</v>
          </cell>
          <cell r="C53" t="str">
            <v>kg</v>
          </cell>
          <cell r="D53">
            <v>5889.5495199999996</v>
          </cell>
          <cell r="E53">
            <v>2747</v>
          </cell>
          <cell r="F53">
            <v>13545964</v>
          </cell>
        </row>
        <row r="54">
          <cell r="A54" t="str">
            <v>428</v>
          </cell>
          <cell r="B54" t="str">
            <v>§¸ d¨m 1x2</v>
          </cell>
          <cell r="C54" t="str">
            <v>m3</v>
          </cell>
          <cell r="D54">
            <v>5234.9716600000002</v>
          </cell>
          <cell r="E54">
            <v>107017.13</v>
          </cell>
          <cell r="F54">
            <v>385482373</v>
          </cell>
        </row>
        <row r="55">
          <cell r="A55" t="str">
            <v>119</v>
          </cell>
          <cell r="B55" t="str">
            <v>Cñi</v>
          </cell>
          <cell r="C55" t="str">
            <v>kg</v>
          </cell>
          <cell r="D55">
            <v>97185.240720000002</v>
          </cell>
          <cell r="E55">
            <v>400</v>
          </cell>
          <cell r="F55">
            <v>38874096</v>
          </cell>
        </row>
        <row r="56">
          <cell r="A56" t="str">
            <v>067</v>
          </cell>
          <cell r="B56" t="str">
            <v>Bét ®¸</v>
          </cell>
          <cell r="C56" t="str">
            <v>kg</v>
          </cell>
          <cell r="D56">
            <v>46573.931519999998</v>
          </cell>
          <cell r="E56">
            <v>266.66666666666663</v>
          </cell>
          <cell r="F56">
            <v>8476456</v>
          </cell>
        </row>
        <row r="57">
          <cell r="A57" t="str">
            <v>271</v>
          </cell>
          <cell r="B57" t="str">
            <v>Nhùa bitum</v>
          </cell>
          <cell r="C57" t="str">
            <v>kg</v>
          </cell>
          <cell r="D57">
            <v>80860.92</v>
          </cell>
          <cell r="E57">
            <v>2747</v>
          </cell>
          <cell r="F57">
            <v>185980116</v>
          </cell>
        </row>
        <row r="58">
          <cell r="A58" t="str">
            <v>401</v>
          </cell>
          <cell r="B58" t="str">
            <v>§inh</v>
          </cell>
          <cell r="C58" t="str">
            <v>kg</v>
          </cell>
          <cell r="D58">
            <v>2302.0592499999998</v>
          </cell>
          <cell r="E58">
            <v>5455</v>
          </cell>
          <cell r="F58">
            <v>12557733</v>
          </cell>
        </row>
        <row r="59">
          <cell r="A59" t="str">
            <v>221</v>
          </cell>
          <cell r="B59" t="str">
            <v>Gç chèng</v>
          </cell>
          <cell r="C59" t="str">
            <v>m3</v>
          </cell>
          <cell r="D59">
            <v>62.123640000000002</v>
          </cell>
          <cell r="E59">
            <v>1454545</v>
          </cell>
          <cell r="F59">
            <v>90361630</v>
          </cell>
        </row>
        <row r="60">
          <cell r="A60" t="str">
            <v>239</v>
          </cell>
          <cell r="B60" t="str">
            <v>Gç ®µ nÑp</v>
          </cell>
          <cell r="C60" t="str">
            <v>m3</v>
          </cell>
          <cell r="D60">
            <v>16.925940000000001</v>
          </cell>
          <cell r="E60">
            <v>1454545</v>
          </cell>
          <cell r="F60">
            <v>24619541</v>
          </cell>
        </row>
        <row r="61">
          <cell r="A61" t="str">
            <v>233</v>
          </cell>
          <cell r="B61" t="str">
            <v>Gç v¸n khu«n</v>
          </cell>
          <cell r="C61" t="str">
            <v>m3</v>
          </cell>
          <cell r="D61">
            <v>114.6778</v>
          </cell>
          <cell r="E61">
            <v>1454545</v>
          </cell>
          <cell r="F61">
            <v>166804021</v>
          </cell>
        </row>
        <row r="62">
          <cell r="A62" t="str">
            <v>275</v>
          </cell>
          <cell r="B62" t="str">
            <v>N­íc</v>
          </cell>
          <cell r="C62" t="str">
            <v>LÝt</v>
          </cell>
          <cell r="D62">
            <v>1213213.2553900001</v>
          </cell>
          <cell r="E62">
            <v>6</v>
          </cell>
          <cell r="F62">
            <v>2426427</v>
          </cell>
        </row>
        <row r="63">
          <cell r="A63" t="str">
            <v>429</v>
          </cell>
          <cell r="B63" t="str">
            <v>§¸ d¨m 2x4</v>
          </cell>
          <cell r="C63" t="str">
            <v>m3</v>
          </cell>
          <cell r="D63">
            <v>397.76119</v>
          </cell>
          <cell r="E63">
            <v>102899.04</v>
          </cell>
          <cell r="F63">
            <v>27843283</v>
          </cell>
        </row>
        <row r="64">
          <cell r="A64" t="str">
            <v>081</v>
          </cell>
          <cell r="B64" t="str">
            <v>C¸t vµng</v>
          </cell>
          <cell r="C64" t="str">
            <v>m3</v>
          </cell>
          <cell r="D64">
            <v>3098.9452200000001</v>
          </cell>
          <cell r="E64">
            <v>79716.009999999995</v>
          </cell>
          <cell r="F64">
            <v>163398085</v>
          </cell>
        </row>
        <row r="65">
          <cell r="A65" t="str">
            <v>0002</v>
          </cell>
          <cell r="B65" t="str">
            <v>C¸t vµng</v>
          </cell>
          <cell r="C65" t="str">
            <v>m3</v>
          </cell>
          <cell r="D65">
            <v>203.15798000000001</v>
          </cell>
          <cell r="E65">
            <v>79716.009999999995</v>
          </cell>
          <cell r="F65">
            <v>10711911</v>
          </cell>
        </row>
        <row r="66">
          <cell r="A66" t="str">
            <v>390</v>
          </cell>
          <cell r="B66" t="str">
            <v>Xi m¨ng PC30</v>
          </cell>
          <cell r="C66" t="str">
            <v>kg</v>
          </cell>
          <cell r="D66">
            <v>2379864.18872</v>
          </cell>
          <cell r="E66">
            <v>714.29</v>
          </cell>
          <cell r="F66">
            <v>1601648599</v>
          </cell>
        </row>
        <row r="67">
          <cell r="A67" t="str">
            <v>0192</v>
          </cell>
          <cell r="B67" t="str">
            <v>Cñi ®un</v>
          </cell>
          <cell r="C67" t="str">
            <v>kg</v>
          </cell>
          <cell r="D67">
            <v>6936.9691999999995</v>
          </cell>
          <cell r="E67">
            <v>400</v>
          </cell>
          <cell r="F67">
            <v>2774788</v>
          </cell>
        </row>
        <row r="68">
          <cell r="A68" t="str">
            <v>0191</v>
          </cell>
          <cell r="B68" t="str">
            <v>Nhùa bi tum</v>
          </cell>
          <cell r="C68" t="str">
            <v>kg</v>
          </cell>
          <cell r="D68">
            <v>6936.9691999999995</v>
          </cell>
          <cell r="E68">
            <v>2747</v>
          </cell>
          <cell r="F68">
            <v>20810908</v>
          </cell>
        </row>
        <row r="69">
          <cell r="A69" t="str">
            <v>0372</v>
          </cell>
          <cell r="B69" t="str">
            <v>D©y ®ay</v>
          </cell>
          <cell r="C69" t="str">
            <v>kg</v>
          </cell>
          <cell r="D69">
            <v>22048.333999999999</v>
          </cell>
          <cell r="E69">
            <v>2500</v>
          </cell>
          <cell r="F69">
            <v>61760966</v>
          </cell>
        </row>
        <row r="70">
          <cell r="A70" t="str">
            <v>0406</v>
          </cell>
          <cell r="B70" t="str">
            <v>èng bª t«ng ly t©m D400mm (èng dµi 2m)</v>
          </cell>
          <cell r="C70" t="str">
            <v>m</v>
          </cell>
          <cell r="D70">
            <v>645.54</v>
          </cell>
          <cell r="E70">
            <v>104761.9</v>
          </cell>
        </row>
        <row r="71">
          <cell r="A71">
            <v>8001</v>
          </cell>
          <cell r="B71" t="str">
            <v>N¾p ga gang</v>
          </cell>
          <cell r="C71" t="str">
            <v>c¸i</v>
          </cell>
          <cell r="D71">
            <v>150</v>
          </cell>
          <cell r="E71">
            <v>1800000</v>
          </cell>
        </row>
        <row r="72">
          <cell r="A72" t="str">
            <v>6125</v>
          </cell>
          <cell r="B72" t="str">
            <v>Nh©n c«ng 2,5/7</v>
          </cell>
          <cell r="C72" t="str">
            <v>c«ng</v>
          </cell>
          <cell r="D72">
            <v>2.5272000000000001</v>
          </cell>
          <cell r="E72">
            <v>11889</v>
          </cell>
          <cell r="F72">
            <v>30046</v>
          </cell>
        </row>
        <row r="73">
          <cell r="A73" t="str">
            <v>6140</v>
          </cell>
          <cell r="B73" t="str">
            <v>Nh©n c«ng 4/7</v>
          </cell>
          <cell r="C73" t="str">
            <v>c«ng</v>
          </cell>
          <cell r="D73">
            <v>7110.9864900000002</v>
          </cell>
          <cell r="E73">
            <v>13529</v>
          </cell>
          <cell r="F73">
            <v>96204536</v>
          </cell>
        </row>
        <row r="74">
          <cell r="A74" t="str">
            <v>6137</v>
          </cell>
          <cell r="B74" t="str">
            <v>Nh©n c«ng 3,7/7</v>
          </cell>
          <cell r="C74" t="str">
            <v>c«ng</v>
          </cell>
          <cell r="D74">
            <v>1330.2401199999999</v>
          </cell>
          <cell r="E74">
            <v>13194</v>
          </cell>
          <cell r="F74">
            <v>17551188</v>
          </cell>
        </row>
        <row r="75">
          <cell r="A75" t="str">
            <v>6006</v>
          </cell>
          <cell r="B75" t="str">
            <v>Nh©n c«ng bËc 4/7</v>
          </cell>
          <cell r="C75" t="str">
            <v>C«ng</v>
          </cell>
          <cell r="D75">
            <v>41484.468999999997</v>
          </cell>
          <cell r="E75">
            <v>14506</v>
          </cell>
          <cell r="F75">
            <v>601773707</v>
          </cell>
        </row>
        <row r="76">
          <cell r="A76" t="str">
            <v>6135</v>
          </cell>
          <cell r="B76" t="str">
            <v>Nh©n c«ng 3,5/7</v>
          </cell>
          <cell r="C76" t="str">
            <v>c«ng</v>
          </cell>
          <cell r="D76">
            <v>21174.588159999999</v>
          </cell>
          <cell r="E76">
            <v>12971</v>
          </cell>
          <cell r="F76">
            <v>274655583</v>
          </cell>
        </row>
        <row r="77">
          <cell r="A77" t="str">
            <v>6005</v>
          </cell>
          <cell r="B77" t="str">
            <v>Nh©n c«ng bËc 3,5/7</v>
          </cell>
          <cell r="C77" t="str">
            <v>C«ng</v>
          </cell>
          <cell r="D77">
            <v>796.27200000000005</v>
          </cell>
          <cell r="E77">
            <v>13809</v>
          </cell>
          <cell r="F77">
            <v>10995720</v>
          </cell>
        </row>
        <row r="78">
          <cell r="A78" t="str">
            <v>6127</v>
          </cell>
          <cell r="B78" t="str">
            <v>Nh©n c«ng 2,7/7</v>
          </cell>
          <cell r="C78" t="str">
            <v>c«ng</v>
          </cell>
          <cell r="D78">
            <v>28854.020789999999</v>
          </cell>
          <cell r="E78">
            <v>12099</v>
          </cell>
          <cell r="F78">
            <v>349104798</v>
          </cell>
        </row>
        <row r="79">
          <cell r="A79" t="str">
            <v>6130</v>
          </cell>
          <cell r="B79" t="str">
            <v>Nh©n c«ng 3/7</v>
          </cell>
          <cell r="C79" t="str">
            <v>c«ng</v>
          </cell>
          <cell r="D79">
            <v>24441.44425</v>
          </cell>
          <cell r="E79">
            <v>12413</v>
          </cell>
          <cell r="F79">
            <v>303391647</v>
          </cell>
        </row>
        <row r="80">
          <cell r="A80">
            <v>76</v>
          </cell>
          <cell r="B80" t="str">
            <v>M¸y thi c«ng</v>
          </cell>
          <cell r="C80" t="str">
            <v>c¸i</v>
          </cell>
          <cell r="D80">
            <v>50000</v>
          </cell>
        </row>
        <row r="81">
          <cell r="A81" t="str">
            <v>7576</v>
          </cell>
          <cell r="B81" t="str">
            <v>M¸y ®Çm b¸nh lèp 16T</v>
          </cell>
          <cell r="C81" t="str">
            <v>ca</v>
          </cell>
          <cell r="D81">
            <v>4.6080000000000003E-2</v>
          </cell>
          <cell r="E81">
            <v>432053</v>
          </cell>
          <cell r="F81">
            <v>19909</v>
          </cell>
        </row>
        <row r="82">
          <cell r="A82" t="str">
            <v>7544</v>
          </cell>
          <cell r="B82" t="str">
            <v>M¸y lu 10T</v>
          </cell>
          <cell r="C82" t="str">
            <v>ca</v>
          </cell>
          <cell r="D82">
            <v>8.6400000000000005E-2</v>
          </cell>
          <cell r="E82">
            <v>288922</v>
          </cell>
          <cell r="F82">
            <v>24963</v>
          </cell>
        </row>
        <row r="83">
          <cell r="A83" t="str">
            <v>7555</v>
          </cell>
          <cell r="B83" t="str">
            <v>M¸y r¶i 20T/h</v>
          </cell>
          <cell r="C83" t="str">
            <v>ca</v>
          </cell>
          <cell r="D83">
            <v>7.1999999999999995E-2</v>
          </cell>
          <cell r="E83">
            <v>450000</v>
          </cell>
          <cell r="F83">
            <v>32400</v>
          </cell>
        </row>
        <row r="84">
          <cell r="A84" t="str">
            <v>7539</v>
          </cell>
          <cell r="B84" t="str">
            <v>M¸y khoan 4,5kw</v>
          </cell>
          <cell r="C84" t="str">
            <v>ca</v>
          </cell>
          <cell r="D84">
            <v>1.5854999999999999</v>
          </cell>
          <cell r="E84">
            <v>72334</v>
          </cell>
          <cell r="F84">
            <v>114686</v>
          </cell>
        </row>
        <row r="85">
          <cell r="A85" t="str">
            <v>7545</v>
          </cell>
          <cell r="B85" t="str">
            <v>M¸y lu 8,5T</v>
          </cell>
          <cell r="C85" t="str">
            <v>ca</v>
          </cell>
          <cell r="D85">
            <v>9.6975999999999996</v>
          </cell>
          <cell r="E85">
            <v>252823</v>
          </cell>
          <cell r="F85">
            <v>2451776</v>
          </cell>
        </row>
        <row r="86">
          <cell r="A86" t="str">
            <v>7561</v>
          </cell>
          <cell r="B86" t="str">
            <v>M¸y vËn th¨ng 0,8T</v>
          </cell>
          <cell r="C86" t="str">
            <v>ca</v>
          </cell>
          <cell r="D86">
            <v>64.078770000000006</v>
          </cell>
          <cell r="E86">
            <v>54495</v>
          </cell>
          <cell r="F86">
            <v>3491973</v>
          </cell>
        </row>
        <row r="87">
          <cell r="A87" t="str">
            <v>7538</v>
          </cell>
          <cell r="B87" t="str">
            <v>M¸y hµn 23kw</v>
          </cell>
          <cell r="C87" t="str">
            <v>ca</v>
          </cell>
          <cell r="D87">
            <v>634.41282999999999</v>
          </cell>
          <cell r="E87">
            <v>77338</v>
          </cell>
          <cell r="F87">
            <v>49064219</v>
          </cell>
        </row>
        <row r="88">
          <cell r="A88" t="str">
            <v>7506</v>
          </cell>
          <cell r="B88" t="str">
            <v>CÇn cÈu 10T</v>
          </cell>
          <cell r="C88" t="str">
            <v>ca</v>
          </cell>
          <cell r="D88">
            <v>105.922</v>
          </cell>
          <cell r="E88">
            <v>615511</v>
          </cell>
          <cell r="F88">
            <v>65196156</v>
          </cell>
        </row>
        <row r="89">
          <cell r="A89" t="str">
            <v>7559</v>
          </cell>
          <cell r="B89" t="str">
            <v>M¸y trén 80L</v>
          </cell>
          <cell r="C89" t="str">
            <v>ca</v>
          </cell>
          <cell r="D89">
            <v>0.78237000000000001</v>
          </cell>
          <cell r="E89">
            <v>45294</v>
          </cell>
          <cell r="F89">
            <v>35437</v>
          </cell>
        </row>
        <row r="90">
          <cell r="A90" t="str">
            <v>7536</v>
          </cell>
          <cell r="B90" t="str">
            <v>M¸y c¾t uèn</v>
          </cell>
          <cell r="C90" t="str">
            <v>ca</v>
          </cell>
          <cell r="D90">
            <v>140.30824000000001</v>
          </cell>
          <cell r="E90">
            <v>39789</v>
          </cell>
          <cell r="F90">
            <v>5582725</v>
          </cell>
        </row>
        <row r="91">
          <cell r="A91" t="str">
            <v>7573</v>
          </cell>
          <cell r="B91" t="str">
            <v>M¸y ®Çm 25T</v>
          </cell>
          <cell r="C91" t="str">
            <v>ca</v>
          </cell>
          <cell r="D91">
            <v>221.21337</v>
          </cell>
          <cell r="E91">
            <v>580000</v>
          </cell>
          <cell r="F91">
            <v>128303755</v>
          </cell>
        </row>
        <row r="92">
          <cell r="A92" t="str">
            <v>7579</v>
          </cell>
          <cell r="B92" t="str">
            <v>M¸y ®Çm dïi 1,5kw</v>
          </cell>
          <cell r="C92" t="str">
            <v>ca</v>
          </cell>
          <cell r="D92">
            <v>410.88961999999998</v>
          </cell>
          <cell r="E92">
            <v>37456</v>
          </cell>
          <cell r="F92">
            <v>15390282</v>
          </cell>
        </row>
        <row r="93">
          <cell r="A93" t="str">
            <v>7558</v>
          </cell>
          <cell r="B93" t="str">
            <v>M¸y trén 250L</v>
          </cell>
          <cell r="C93" t="str">
            <v>ca</v>
          </cell>
          <cell r="D93">
            <v>641.54966999999999</v>
          </cell>
          <cell r="E93">
            <v>96272</v>
          </cell>
          <cell r="F93">
            <v>61763270</v>
          </cell>
        </row>
        <row r="94">
          <cell r="A94" t="str">
            <v>6805</v>
          </cell>
          <cell r="B94" t="str">
            <v>CÈu b¸nh h¬i 6,0T</v>
          </cell>
          <cell r="C94" t="str">
            <v>ca</v>
          </cell>
          <cell r="D94">
            <v>250.79310000000001</v>
          </cell>
          <cell r="E94">
            <v>357174</v>
          </cell>
        </row>
        <row r="95">
          <cell r="A95" t="str">
            <v>7586</v>
          </cell>
          <cell r="B95" t="str">
            <v>M¸y ñi 110cv</v>
          </cell>
          <cell r="C95" t="str">
            <v>ca</v>
          </cell>
          <cell r="D95">
            <v>145.06644</v>
          </cell>
          <cell r="E95">
            <v>669348</v>
          </cell>
          <cell r="F95">
            <v>97099931</v>
          </cell>
        </row>
        <row r="96">
          <cell r="A96" t="str">
            <v>7616</v>
          </cell>
          <cell r="B96" t="str">
            <v>¤ t« &lt;=5T</v>
          </cell>
          <cell r="C96" t="str">
            <v>ca</v>
          </cell>
          <cell r="D96">
            <v>717.91236000000004</v>
          </cell>
          <cell r="E96">
            <v>309841</v>
          </cell>
          <cell r="F96">
            <v>222438684</v>
          </cell>
        </row>
        <row r="97">
          <cell r="A97" t="str">
            <v>7565</v>
          </cell>
          <cell r="B97" t="str">
            <v>M¸y ®µo &lt;= 0,4m3</v>
          </cell>
          <cell r="C97" t="str">
            <v>ca</v>
          </cell>
          <cell r="D97">
            <v>521.92228</v>
          </cell>
          <cell r="E97">
            <v>393549</v>
          </cell>
          <cell r="F97">
            <v>205401991</v>
          </cell>
        </row>
        <row r="98">
          <cell r="A98" t="str">
            <v>.</v>
          </cell>
          <cell r="B98" t="str">
            <v>VËt liÖu kh¸c</v>
          </cell>
          <cell r="C98" t="str">
            <v>m2</v>
          </cell>
          <cell r="D98">
            <v>3800</v>
          </cell>
          <cell r="E98">
            <v>0</v>
          </cell>
          <cell r="F98">
            <v>50057508</v>
          </cell>
        </row>
        <row r="99">
          <cell r="A99" t="str">
            <v>.</v>
          </cell>
          <cell r="B99" t="str">
            <v>Nh©n c«ng kh¸c</v>
          </cell>
          <cell r="C99" t="str">
            <v>bÇu</v>
          </cell>
          <cell r="D99">
            <v>2000</v>
          </cell>
        </row>
        <row r="100">
          <cell r="A100" t="str">
            <v>.</v>
          </cell>
          <cell r="B100" t="str">
            <v>M¸y thi c«ng kh¸c</v>
          </cell>
          <cell r="C100" t="str">
            <v>bé</v>
          </cell>
          <cell r="D100">
            <v>170000</v>
          </cell>
          <cell r="E100">
            <v>0</v>
          </cell>
          <cell r="F100">
            <v>84087</v>
          </cell>
        </row>
        <row r="101">
          <cell r="A101" t="str">
            <v>TT</v>
          </cell>
          <cell r="B101" t="str">
            <v>VËn chuyÓn èng cèng D=400</v>
          </cell>
          <cell r="C101" t="str">
            <v>m</v>
          </cell>
          <cell r="D101">
            <v>636</v>
          </cell>
        </row>
        <row r="102">
          <cell r="A102" t="str">
            <v>TT2</v>
          </cell>
          <cell r="B102" t="str">
            <v>VËn chuyÓn èng cèng D=600</v>
          </cell>
          <cell r="C102" t="str">
            <v>m</v>
          </cell>
          <cell r="D102">
            <v>24</v>
          </cell>
        </row>
        <row r="103">
          <cell r="A103" t="str">
            <v>TT3</v>
          </cell>
          <cell r="B103" t="str">
            <v>VËn chuyÓn vµ l¾p ®Æt tÊm ®an cèng D=600</v>
          </cell>
          <cell r="C103" t="str">
            <v>tÊm</v>
          </cell>
          <cell r="D103">
            <v>24</v>
          </cell>
        </row>
        <row r="104">
          <cell r="A104" t="str">
            <v>a</v>
          </cell>
          <cell r="B104" t="str">
            <v>ChÌn khe cèng</v>
          </cell>
          <cell r="C104" t="str">
            <v>kg</v>
          </cell>
          <cell r="D104">
            <v>381</v>
          </cell>
        </row>
        <row r="105">
          <cell r="A105" t="str">
            <v>b</v>
          </cell>
          <cell r="B105" t="str">
            <v>§óc tÊm ®an mèi nèi</v>
          </cell>
          <cell r="C105" t="str">
            <v>tÊm</v>
          </cell>
          <cell r="D105">
            <v>44</v>
          </cell>
        </row>
        <row r="106">
          <cell r="A106" t="str">
            <v>TT4</v>
          </cell>
          <cell r="B106" t="str">
            <v>VËn chuyÓn mèi nèi</v>
          </cell>
          <cell r="C106" t="str">
            <v>tÊm</v>
          </cell>
          <cell r="D106">
            <v>44</v>
          </cell>
        </row>
        <row r="107">
          <cell r="A107" t="str">
            <v>TT5</v>
          </cell>
          <cell r="B107" t="str">
            <v>VËn chuyÓn èng cèng D800</v>
          </cell>
          <cell r="C107" t="str">
            <v>m</v>
          </cell>
          <cell r="D107">
            <v>452</v>
          </cell>
        </row>
        <row r="108">
          <cell r="A108" t="str">
            <v>TT3</v>
          </cell>
          <cell r="B108" t="str">
            <v>VËn chuyÓn vµ l¾p ®Æt tÊm ®an cèng D=600</v>
          </cell>
          <cell r="C108" t="str">
            <v>tÊm</v>
          </cell>
          <cell r="D108">
            <v>452</v>
          </cell>
        </row>
        <row r="109">
          <cell r="A109" t="str">
            <v>a</v>
          </cell>
          <cell r="B109" t="str">
            <v>ChÌn khe cèng</v>
          </cell>
          <cell r="C109" t="str">
            <v>kg</v>
          </cell>
          <cell r="D109">
            <v>12727</v>
          </cell>
        </row>
        <row r="110">
          <cell r="A110" t="str">
            <v>b</v>
          </cell>
          <cell r="B110" t="str">
            <v>§óc tÊm ®an mèi nèi</v>
          </cell>
          <cell r="C110" t="str">
            <v>tÊm</v>
          </cell>
          <cell r="D110">
            <v>1281</v>
          </cell>
        </row>
        <row r="111">
          <cell r="A111" t="str">
            <v>TT4</v>
          </cell>
          <cell r="B111" t="str">
            <v>VËn chuyÓn mèi nèi</v>
          </cell>
          <cell r="C111" t="str">
            <v>tÊm</v>
          </cell>
          <cell r="D111">
            <v>1281</v>
          </cell>
        </row>
        <row r="112">
          <cell r="A112" t="str">
            <v>TT5</v>
          </cell>
          <cell r="B112" t="str">
            <v>VËn chuyÓn èng cèng D1000</v>
          </cell>
          <cell r="C112" t="str">
            <v>m</v>
          </cell>
          <cell r="D112">
            <v>1502</v>
          </cell>
        </row>
        <row r="113">
          <cell r="A113" t="str">
            <v>TT3</v>
          </cell>
          <cell r="B113" t="str">
            <v>VËn chuyÓn vµ l¾p ®Æt tÊm ®an cèng D=600</v>
          </cell>
          <cell r="C113" t="str">
            <v>tÊm</v>
          </cell>
          <cell r="D113">
            <v>1502</v>
          </cell>
        </row>
        <row r="114">
          <cell r="A114" t="str">
            <v>a</v>
          </cell>
          <cell r="B114" t="str">
            <v>chÌn khe cèng</v>
          </cell>
          <cell r="C114" t="str">
            <v>c¸i</v>
          </cell>
          <cell r="D114">
            <v>2300</v>
          </cell>
        </row>
        <row r="115">
          <cell r="A115" t="str">
            <v>b</v>
          </cell>
          <cell r="B115" t="str">
            <v>§óc tÊm ®an mèi nèi</v>
          </cell>
          <cell r="C115" t="str">
            <v>tÊm</v>
          </cell>
          <cell r="D115">
            <v>4389</v>
          </cell>
        </row>
        <row r="116">
          <cell r="A116" t="str">
            <v>TT4</v>
          </cell>
          <cell r="B116" t="str">
            <v>VËn chuyÓn mèi nèi</v>
          </cell>
          <cell r="C116" t="str">
            <v>tÊm</v>
          </cell>
          <cell r="D116">
            <v>4389</v>
          </cell>
        </row>
        <row r="117">
          <cell r="A117" t="str">
            <v>TT5</v>
          </cell>
          <cell r="B117" t="str">
            <v>VËn chuyÓn èng cèng D1000</v>
          </cell>
          <cell r="C117" t="str">
            <v>m</v>
          </cell>
          <cell r="D117">
            <v>31</v>
          </cell>
        </row>
        <row r="118">
          <cell r="A118" t="str">
            <v>TT3</v>
          </cell>
          <cell r="B118" t="str">
            <v>VËn chuyÓn vµ l¾p ®Æt tÊm ®an cèng D=600</v>
          </cell>
          <cell r="C118" t="str">
            <v>tÊm</v>
          </cell>
          <cell r="D118">
            <v>31</v>
          </cell>
        </row>
        <row r="119">
          <cell r="A119" t="str">
            <v>a</v>
          </cell>
          <cell r="B119" t="str">
            <v>chÌn khe cèng</v>
          </cell>
          <cell r="C119" t="str">
            <v>c¸i</v>
          </cell>
          <cell r="D119">
            <v>2200000</v>
          </cell>
        </row>
        <row r="120">
          <cell r="A120" t="str">
            <v>b</v>
          </cell>
          <cell r="B120" t="str">
            <v>§óc tÊm ®an mèi nèi</v>
          </cell>
          <cell r="C120" t="str">
            <v>tÊm</v>
          </cell>
          <cell r="D120">
            <v>90</v>
          </cell>
        </row>
        <row r="121">
          <cell r="A121" t="str">
            <v>TT4</v>
          </cell>
          <cell r="B121" t="str">
            <v>VËn chuyÓn mèi nèi</v>
          </cell>
          <cell r="C121" t="str">
            <v>tÊm</v>
          </cell>
          <cell r="D121">
            <v>90</v>
          </cell>
        </row>
        <row r="122">
          <cell r="A122" t="str">
            <v>TT5</v>
          </cell>
          <cell r="B122" t="str">
            <v>VËn chuyÓn èng cèng D1200</v>
          </cell>
          <cell r="C122" t="str">
            <v>m</v>
          </cell>
          <cell r="D122">
            <v>3334</v>
          </cell>
        </row>
        <row r="123">
          <cell r="A123" t="str">
            <v>TT3</v>
          </cell>
          <cell r="B123" t="str">
            <v>VËn chuyÓn vµ l¾p ®Æt tÊm ®an cèng D=600</v>
          </cell>
          <cell r="C123" t="str">
            <v>tÊm</v>
          </cell>
          <cell r="D123">
            <v>3334</v>
          </cell>
        </row>
        <row r="124">
          <cell r="A124" t="str">
            <v>a</v>
          </cell>
          <cell r="B124" t="str">
            <v>chÌn khe cèng</v>
          </cell>
          <cell r="C124" t="str">
            <v>c¸i</v>
          </cell>
          <cell r="D124">
            <v>1400</v>
          </cell>
        </row>
        <row r="125">
          <cell r="A125" t="str">
            <v>b</v>
          </cell>
          <cell r="B125" t="str">
            <v>§óc tÊm ®an mèi nèi</v>
          </cell>
          <cell r="C125" t="str">
            <v>bé</v>
          </cell>
          <cell r="D125">
            <v>9768</v>
          </cell>
        </row>
        <row r="126">
          <cell r="A126" t="str">
            <v>TT4</v>
          </cell>
          <cell r="B126" t="str">
            <v>VËn chuyÓn mèi nèi</v>
          </cell>
          <cell r="C126" t="str">
            <v>tÊm</v>
          </cell>
          <cell r="D126">
            <v>9768</v>
          </cell>
        </row>
        <row r="127">
          <cell r="A127" t="str">
            <v>TT5</v>
          </cell>
          <cell r="B127" t="str">
            <v>VËn chuyÓn èng cèng D1200</v>
          </cell>
          <cell r="C127" t="str">
            <v>m</v>
          </cell>
          <cell r="D127">
            <v>3307</v>
          </cell>
        </row>
        <row r="128">
          <cell r="A128" t="str">
            <v>TT3</v>
          </cell>
          <cell r="B128" t="str">
            <v>VËn chuyÓn vµ l¾p ®Æt tÊm ®an cèng D=600</v>
          </cell>
          <cell r="C128" t="str">
            <v>tÊm</v>
          </cell>
          <cell r="D128">
            <v>3307</v>
          </cell>
        </row>
        <row r="129">
          <cell r="A129" t="str">
            <v>a</v>
          </cell>
          <cell r="B129" t="str">
            <v>chÌn khe cèng</v>
          </cell>
          <cell r="C129" t="str">
            <v>c¸i</v>
          </cell>
          <cell r="D129">
            <v>1500</v>
          </cell>
        </row>
        <row r="130">
          <cell r="A130" t="str">
            <v>b</v>
          </cell>
          <cell r="B130" t="str">
            <v>§óc tÊm ®an mèi nèi</v>
          </cell>
          <cell r="C130" t="str">
            <v>c¸i</v>
          </cell>
          <cell r="D130">
            <v>9681</v>
          </cell>
        </row>
        <row r="131">
          <cell r="A131" t="str">
            <v>TT4</v>
          </cell>
          <cell r="B131" t="str">
            <v>VËn chuyÓn mèi nèi</v>
          </cell>
          <cell r="C131" t="str">
            <v>tÊm</v>
          </cell>
          <cell r="D131">
            <v>9681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sheetData sheetId="286"/>
      <sheetData sheetId="287"/>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sheetData sheetId="361"/>
      <sheetData sheetId="362"/>
      <sheetData sheetId="363" refreshError="1"/>
      <sheetData sheetId="364"/>
      <sheetData sheetId="365"/>
      <sheetData sheetId="366" refreshError="1"/>
      <sheetData sheetId="367" refreshError="1"/>
      <sheetData sheetId="368" refreshError="1"/>
      <sheetData sheetId="369" refreshError="1"/>
      <sheetData sheetId="370" refreshError="1"/>
      <sheetData sheetId="371" refreshError="1"/>
      <sheetData sheetId="372"/>
      <sheetData sheetId="373" refreshError="1"/>
      <sheetData sheetId="374"/>
      <sheetData sheetId="375" refreshError="1"/>
      <sheetData sheetId="376" refreshError="1"/>
      <sheetData sheetId="377" refreshError="1"/>
      <sheetData sheetId="378"/>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sheetData sheetId="409" refreshError="1"/>
      <sheetData sheetId="410"/>
      <sheetData sheetId="411" refreshError="1"/>
      <sheetData sheetId="412" refreshError="1"/>
      <sheetData sheetId="413" refreshError="1"/>
      <sheetData sheetId="414" refreshError="1"/>
      <sheetData sheetId="415" refreshError="1"/>
      <sheetData sheetId="416" refreshError="1"/>
      <sheetData sheetId="417"/>
      <sheetData sheetId="418" refreshError="1"/>
      <sheetData sheetId="419" refreshError="1"/>
      <sheetData sheetId="420"/>
      <sheetData sheetId="421"/>
      <sheetData sheetId="422"/>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sheetData sheetId="440"/>
      <sheetData sheetId="441"/>
      <sheetData sheetId="442"/>
      <sheetData sheetId="443"/>
      <sheetData sheetId="444" refreshError="1"/>
      <sheetData sheetId="445"/>
      <sheetData sheetId="446" refreshError="1"/>
      <sheetData sheetId="447"/>
      <sheetData sheetId="448" refreshError="1"/>
      <sheetData sheetId="449"/>
      <sheetData sheetId="450"/>
      <sheetData sheetId="451" refreshError="1"/>
      <sheetData sheetId="452"/>
      <sheetData sheetId="453"/>
      <sheetData sheetId="454" refreshError="1"/>
      <sheetData sheetId="455" refreshError="1"/>
      <sheetData sheetId="456" refreshError="1"/>
      <sheetData sheetId="457" refreshError="1"/>
      <sheetData sheetId="458" refreshError="1"/>
      <sheetData sheetId="459" refreshError="1"/>
      <sheetData sheetId="460"/>
      <sheetData sheetId="461" refreshError="1"/>
      <sheetData sheetId="462" refreshError="1"/>
      <sheetData sheetId="463" refreshError="1"/>
      <sheetData sheetId="46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XL4Poppy"/>
      <sheetName val="GVL"/>
      <sheetName val="GVT"/>
      <sheetName val="Gia"/>
      <sheetName val="NEW-PAN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ASE"/>
      <sheetName val="Sheet1"/>
      <sheetName val="T3-99"/>
      <sheetName val="T4-99"/>
      <sheetName val="T5-99"/>
      <sheetName val="T6-99"/>
      <sheetName val="T7-99"/>
      <sheetName val="T8-99"/>
      <sheetName val="T9-99"/>
      <sheetName val="T10-99"/>
      <sheetName val="T11-99"/>
      <sheetName val="T12-99"/>
      <sheetName val="CVden ngoai TCT (1)"/>
      <sheetName val="CV den ngoai TCT (2)"/>
      <sheetName val="CV den ngoai TCT (3)"/>
      <sheetName val="QDcua TGD"/>
      <sheetName val="QD cua HDQT"/>
      <sheetName val="QD cua HDQT (2)"/>
      <sheetName val="CV di ngoai tong"/>
      <sheetName val="CV di ngoai tong (2)"/>
      <sheetName val="Chart1"/>
      <sheetName val="To trinh"/>
      <sheetName val="Giao nhiem vu"/>
      <sheetName val="QDcua TGD (2)"/>
      <sheetName val="Thong tu"/>
      <sheetName val="CV di trong  tong"/>
      <sheetName val="nghi dinh-CP"/>
      <sheetName val="CV den trong tong"/>
      <sheetName val="Sheet2"/>
      <sheetName val="00000000"/>
      <sheetName val="Muatb"/>
      <sheetName val="lapdat TB "/>
      <sheetName val="TNghiªm TB "/>
      <sheetName val="VËt liÖu"/>
      <sheetName val="vc-TBA"/>
      <sheetName val="Lap ®at ®iÖn"/>
      <sheetName val="TNghiÖm VL"/>
      <sheetName val="tt-TBA"/>
      <sheetName val="TDT"/>
      <sheetName val="TDT-TBA"/>
      <sheetName val="KSTK"/>
      <sheetName val="th "/>
      <sheetName val="tien luong"/>
      <sheetName val="dutoan"/>
      <sheetName val="CLech"/>
      <sheetName val="mong"/>
      <sheetName val="KHQ2"/>
      <sheetName val="KHT4,5-02"/>
      <sheetName val="KHVt "/>
      <sheetName val="KHVtt4"/>
      <sheetName val="KHVt XL"/>
      <sheetName val="KHVt XLT4"/>
      <sheetName val="TNHNoi"/>
      <sheetName val="Sheet3"/>
      <sheetName val="XL4Poppy"/>
      <sheetName val="Thep be"/>
      <sheetName val="Thep than"/>
      <sheetName val="Thep xa mu"/>
      <sheetName val="142201-T1-th"/>
      <sheetName val="142201-T1 "/>
      <sheetName val="142201-T2-th "/>
      <sheetName val="142201-T2"/>
      <sheetName val="142201-T3-th "/>
      <sheetName val="142201-T3"/>
      <sheetName val="142201-T4-th  "/>
      <sheetName val="142201-T4"/>
      <sheetName val="142201-T6"/>
      <sheetName val="142201-T10"/>
      <sheetName val="TBA"/>
      <sheetName val="Netbook"/>
      <sheetName val="DZ"/>
      <sheetName val="PA_coso"/>
      <sheetName val="PA_von"/>
      <sheetName val="PA_nhucau"/>
      <sheetName val="PA_TH"/>
      <sheetName val="THDT"/>
      <sheetName val="XL35"/>
      <sheetName val="DZ-35"/>
      <sheetName val="TN_35"/>
      <sheetName val="CT-DZ"/>
      <sheetName val="VC"/>
      <sheetName val="TC"/>
      <sheetName val="TH_BA"/>
      <sheetName val="TNT"/>
      <sheetName val="CT_TBA"/>
      <sheetName val="KB"/>
      <sheetName val="CT_BT"/>
      <sheetName val="KS"/>
      <sheetName val="BT"/>
      <sheetName val="CP_BT"/>
      <sheetName val="Sheet4"/>
      <sheetName val="Sheet5"/>
      <sheetName val="DB"/>
      <sheetName val="XXXXXXXX"/>
      <sheetName val="Kluong phu"/>
      <sheetName val="Lan can"/>
      <sheetName val="Ho lan"/>
      <sheetName val="Coc tieu"/>
      <sheetName val="Bien bao"/>
      <sheetName val="Ranh"/>
      <sheetName val="Tuongchan"/>
      <sheetName val="Op mai 274"/>
      <sheetName val="Op mai 275"/>
      <sheetName val="Op mai 276"/>
      <sheetName val="Op mai 277"/>
      <sheetName val="Op mai 278"/>
      <sheetName val="Op mai 279"/>
      <sheetName val="Op mai 280"/>
      <sheetName val="Op mai 281"/>
      <sheetName val="Op mai 282"/>
      <sheetName val="Op mai 283"/>
      <sheetName val="Km274-Km275"/>
      <sheetName val="Km275-Km276"/>
      <sheetName val="Km276-Km277"/>
      <sheetName val="Km277-Km278"/>
      <sheetName val="Km278-Km279"/>
      <sheetName val="Km279-Km280"/>
      <sheetName val="Km280-Km281"/>
      <sheetName val="Km281-Km282"/>
      <sheetName val="Km282-Km283"/>
      <sheetName val="Km283-Km284"/>
      <sheetName val="Km284-Km285"/>
      <sheetName val="Nenduong"/>
      <sheetName val="Op mai 284"/>
      <sheetName val="Op mai"/>
      <sheetName val="km248"/>
      <sheetName val="T03 - 03"/>
      <sheetName val="AncaT03"/>
      <sheetName val="THL T03"/>
      <sheetName val="TTBC T03"/>
      <sheetName val="Luong noi Bo - T3"/>
      <sheetName val="Tong hop - T3"/>
      <sheetName val="Thuong Quy 3"/>
      <sheetName val="LBS"/>
      <sheetName val="Phu cap trach nhiem"/>
      <sheetName val="tmt4"/>
      <sheetName val="t3-01"/>
      <sheetName val="t4-01"/>
      <sheetName val="t5-01"/>
      <sheetName val="t6-01"/>
      <sheetName val="t7-01"/>
      <sheetName val="t8-01"/>
      <sheetName val="t9-01"/>
      <sheetName val="t10-01"/>
      <sheetName val="t11-01"/>
      <sheetName val="t12-"/>
      <sheetName val="t1"/>
      <sheetName val="t2"/>
      <sheetName val="t3"/>
      <sheetName val="t4"/>
      <sheetName val="t5"/>
      <sheetName val="t06"/>
      <sheetName val="t07"/>
      <sheetName val="t08"/>
      <sheetName val="t09"/>
      <sheetName val="t10"/>
      <sheetName val="t11"/>
      <sheetName val="t12"/>
      <sheetName val="0103"/>
      <sheetName val="0203"/>
      <sheetName val="th-nop"/>
      <sheetName val="th"/>
      <sheetName val="D1"/>
      <sheetName val="D2"/>
      <sheetName val="D3"/>
      <sheetName val="D4"/>
      <sheetName val="D5"/>
      <sheetName val="D6"/>
      <sheetName val="Tay ninh"/>
      <sheetName val="A.Duc"/>
      <sheetName val="TH2003"/>
      <sheetName val="KM"/>
      <sheetName val="KHOANMUC"/>
      <sheetName val="QTNC"/>
      <sheetName val="CPQL"/>
      <sheetName val="SANLUONG"/>
      <sheetName val="SSCP-SL"/>
      <sheetName val="CPSX"/>
      <sheetName val="KQKD"/>
      <sheetName val="CDSL (2)"/>
      <sheetName val="tong hop"/>
      <sheetName val="phan tich DG"/>
      <sheetName val="gia vat lieu"/>
      <sheetName val="gia xe may"/>
      <sheetName val="gia nhan cong"/>
      <sheetName val="XL4Test5"/>
      <sheetName val="LuongT1"/>
      <sheetName val="LuongT2"/>
      <sheetName val="luongthang12"/>
      <sheetName val="LuongT11"/>
      <sheetName val="thang5"/>
      <sheetName val="T7"/>
      <sheetName val="T9"/>
      <sheetName val="T8"/>
      <sheetName val="thang6"/>
      <sheetName val="thang4"/>
      <sheetName val="LuongT3"/>
      <sheetName val="NKC"/>
      <sheetName val="SoquyTM"/>
      <sheetName val="TK 112"/>
      <sheetName val="TK 131"/>
      <sheetName val="TK133"/>
      <sheetName val="TK 141"/>
      <sheetName val="TK 153"/>
      <sheetName val="TK214"/>
      <sheetName val="TK 211"/>
      <sheetName val="TK 242"/>
      <sheetName val="TK33311"/>
      <sheetName val="TK331"/>
      <sheetName val="TK333"/>
      <sheetName val="TK 334"/>
      <sheetName val="TK711"/>
      <sheetName val="TK411"/>
      <sheetName val="TK421"/>
      <sheetName val="TK 511"/>
      <sheetName val="TK 515"/>
      <sheetName val="TK642"/>
      <sheetName val="TK 911"/>
      <sheetName val="TK811"/>
      <sheetName val="CDKT"/>
      <sheetName val="CDPS1"/>
      <sheetName val="KHTSCD1"/>
      <sheetName val="KHTSCD2"/>
      <sheetName val="10000000"/>
      <sheetName val="SoCaiTM"/>
      <sheetName val="NK"/>
      <sheetName val="PhieuKT"/>
      <sheetName val="Sheet6"/>
      <sheetName val="tb1"/>
      <sheetName val="Congty"/>
      <sheetName val="VPPN"/>
      <sheetName val="XN74"/>
      <sheetName val="XN54"/>
      <sheetName val="XN33"/>
      <sheetName val="NK96"/>
      <sheetName val="VtuHaTheSauTramBT3"/>
      <sheetName val="VtuHaTheSauTRamBT9"/>
      <sheetName val="VtuHaTheSautramLienThang"/>
      <sheetName val="VTuHaTheSautramBT5"/>
      <sheetName val="VTuHaTheSautramBT2"/>
      <sheetName val="VtuHaTheSautramTTCocSoi"/>
      <sheetName val="VtuHaTheSauTBAKhoi13"/>
      <sheetName val="VtuHaTheSauTBAKhoi12"/>
      <sheetName val="VtuHaTheSauTBANgDu4"/>
      <sheetName val="VtuHaTheSauTBAHungThuy"/>
      <sheetName val="VtuHaTheSauTBAHaiSan"/>
      <sheetName val="VtuHaTheSauTBANgVanTroi1"/>
      <sheetName val="VtuHaTheSauTBANgVanTroi2"/>
      <sheetName val="VtuHaTheSauTBANguyenDu2"/>
      <sheetName val="VtuHaTheSauTBANguyenDu6"/>
      <sheetName val="VtuHaTheSauTBABenThuy1"/>
      <sheetName val="VatTuThuHoi"/>
      <sheetName val="VtuHaTheSauTBABenThuy1 (2)"/>
      <sheetName val="Km274 - Km275"/>
      <sheetName val="Km275 - Km276"/>
      <sheetName val="Km276 - Km277"/>
      <sheetName val="Km277 - Km278 "/>
      <sheetName val="Km278 - Km279"/>
      <sheetName val="Km279 - Km280"/>
      <sheetName val="Km280 - Km281"/>
      <sheetName val="Km281 - Km282"/>
      <sheetName val="Km282 - Km283"/>
      <sheetName val="Km283 - Km284"/>
      <sheetName val="Km284 - Km285"/>
      <sheetName val="Tong hop Matduong"/>
      <sheetName val="Cong D75"/>
      <sheetName val="Cong D100"/>
      <sheetName val="Cong D150"/>
      <sheetName val="Cong 2D150"/>
      <sheetName val="Cong ban 0,7x0,7"/>
      <sheetName val="Cong ban 0,8x0,8"/>
      <sheetName val="Cong ban 1x1"/>
      <sheetName val="Cong ban 1x1,2"/>
      <sheetName val="Cong ban 1,5x1,5"/>
      <sheetName val="Cong ban 2x1,5"/>
      <sheetName val="Cong ban 2x2"/>
      <sheetName val="Tong hop (2)"/>
      <sheetName val="Cong"/>
      <sheetName val="Cong cu"/>
      <sheetName val="Dinhhinh"/>
      <sheetName val="Cot thep"/>
      <sheetName val="Cong tron D75"/>
      <sheetName val="Cong tron D100"/>
      <sheetName val="Cong tron D150"/>
      <sheetName val="Cong tron 2D150"/>
      <sheetName val="Cong ban 1,0x1,0"/>
      <sheetName val="Cong ban 1,0x1,2"/>
      <sheetName val="Cong hop 1,5x1,5"/>
      <sheetName val="Cong hop 2,0x1,5"/>
      <sheetName val="Cong hop 2,0x2,0"/>
      <sheetName val="Song trai"/>
      <sheetName val="Dinh+ha nha"/>
      <sheetName val="PTLK"/>
      <sheetName val="NG k"/>
      <sheetName val="THcong"/>
      <sheetName val="BHXH"/>
      <sheetName val="BHXH12"/>
      <sheetName val="Sheet8"/>
      <sheetName val="Sheet9"/>
      <sheetName val=" t5"/>
      <sheetName val="t.4"/>
      <sheetName val=" t3 "/>
      <sheetName val="t"/>
      <sheetName val=" TH331"/>
      <sheetName val=" Minh ha"/>
      <sheetName val="HTay03"/>
      <sheetName val=" Ha Tay"/>
      <sheetName val="tw2"/>
      <sheetName val=" Vinhphuc"/>
      <sheetName val=" Nbinh"/>
      <sheetName val=" QVinh"/>
      <sheetName val=" TW1"/>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rich Ngang"/>
      <sheetName val="Danh sach Rieng"/>
      <sheetName val="Dia Diem Thuc Tap"/>
      <sheetName val="De Tai Thuc Tap"/>
      <sheetName val="thkl"/>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THVDT"/>
      <sheetName val="NCLD"/>
      <sheetName val="MMTB"/>
      <sheetName val="CFSX"/>
      <sheetName val="KQ"/>
      <sheetName val="DTSL"/>
      <sheetName val="XDCBK"/>
      <sheetName val="KHTSCD"/>
      <sheetName val="XDCB"/>
      <sheetName val="T.so thay doi"/>
      <sheetName val="BTHDT_DZcaothe"/>
      <sheetName val="BTHDT_TBA"/>
      <sheetName val="THXL_DZcaothe"/>
      <sheetName val="TN_DZcaothe"/>
      <sheetName val="b.THchitietDZCT"/>
      <sheetName val="tr_tinhDZcaothe"/>
      <sheetName val="THXL_TBA"/>
      <sheetName val="TN_TBA"/>
      <sheetName val="b.THchitietTBA"/>
      <sheetName val="tr_tinhTBA"/>
      <sheetName val="Khao sat"/>
      <sheetName val="TT khao sat"/>
      <sheetName val="TM01"/>
      <sheetName val="CDKTKT02"/>
      <sheetName val="KQKD02-2"/>
      <sheetName val="KQKD02-2 (2)"/>
      <sheetName val="CDKTKT03"/>
      <sheetName val="DC02"/>
      <sheetName val="CDPS02"/>
      <sheetName val="KQKDKT'02-1"/>
      <sheetName val="KQKDKT'03-1"/>
      <sheetName val="DC03"/>
      <sheetName val="CDKTKT04"/>
      <sheetName val="CCPS03"/>
      <sheetName val="CDPS04"/>
      <sheetName val="KQKDKT'04-1"/>
      <sheetName val="DC04"/>
      <sheetName val="TSCD"/>
      <sheetName val="DC2002"/>
      <sheetName val="CDKTKT2002"/>
      <sheetName val="KQKD-2"/>
      <sheetName val="KQKD-2 (2)"/>
      <sheetName val="DC2003"/>
      <sheetName val="CDPS03"/>
      <sheetName val="KQKD thu2004"/>
      <sheetName val="F ThanhTri"/>
      <sheetName val="F Gialam"/>
      <sheetName val="DG"/>
      <sheetName val="TH dam"/>
      <sheetName val="SX dam"/>
      <sheetName val="LD dam"/>
      <sheetName val="Bang gia VL"/>
      <sheetName val="Gia NC"/>
      <sheetName val="Gia may"/>
      <sheetName val="Tonghop"/>
      <sheetName val="Sheet7"/>
      <sheetName val="socai2003-6tc"/>
      <sheetName val="SCT Cong trinh"/>
      <sheetName val="06-2003 (2)"/>
      <sheetName val="CDPS 6tc"/>
      <sheetName val="SCT Nha thau"/>
      <sheetName val="socai2003 (6tc)dp"/>
      <sheetName val="socai2003 (6tc)"/>
      <sheetName val="CDPS 6tc (2)"/>
      <sheetName val="20000000"/>
      <sheetName val="Thau"/>
      <sheetName val="CT-BT"/>
      <sheetName val="Xa"/>
      <sheetName val="TH du toan "/>
      <sheetName val="Du toan "/>
      <sheetName val="C.Tinh"/>
      <sheetName val="TK_cap"/>
      <sheetName val="Sheet10"/>
      <sheetName val="XXXXXX_xda24_X"/>
      <sheetName val="Napheo-SPP"/>
      <sheetName val="VPLaichau"/>
      <sheetName val="VPTruongson"/>
      <sheetName val="D9"/>
      <sheetName val="TLNamChim"/>
      <sheetName val="Dancau-Q.Ninh"/>
      <sheetName val="D91"/>
      <sheetName val="Kenhta-himlam"/>
      <sheetName val="TCQ5-"/>
      <sheetName val="HDkhoanduoc"/>
      <sheetName val="TCQ1-4"/>
      <sheetName val="Khac"/>
      <sheetName val="BaTrieu-L.son"/>
      <sheetName val="SBayDBien"/>
      <sheetName val="QL32YB(12)"/>
      <sheetName val="QL32AYB"/>
      <sheetName val="THSonNam"/>
      <sheetName val="Coquan"/>
      <sheetName val="Quoclo6mchau"/>
      <sheetName val="QLo4B-LS"/>
      <sheetName val="Phanthiet"/>
      <sheetName val="Muongnhe"/>
      <sheetName val="GVL"/>
      <sheetName val="giai thich"/>
      <sheetName val="Heso"/>
      <sheetName val="CTDG"/>
      <sheetName val="DT - Ro"/>
      <sheetName val="TH - Ro "/>
      <sheetName val="GDT - Ro"/>
      <sheetName val="DT - TB"/>
      <sheetName val="TH - TB"/>
      <sheetName val="GDT - TB"/>
      <sheetName val="DT - NT"/>
      <sheetName val="TH - NT"/>
      <sheetName val="GDT - NT"/>
      <sheetName val="THGT"/>
      <sheetName val="CamPha"/>
      <sheetName val="MongCai"/>
      <sheetName val="30000000"/>
      <sheetName val="40000000"/>
      <sheetName val="50000000"/>
      <sheetName val="60000000"/>
      <sheetName val="70000000"/>
      <sheetName val="HHVt "/>
      <sheetName val="Don gia CPM"/>
      <sheetName val="Tong Thieu HD cac CT-2001"/>
      <sheetName val="VL thieu HD - 2001"/>
      <sheetName val="Tong thieu HD cac CT - 2002"/>
      <sheetName val="Lan trai"/>
      <sheetName val="Van chuyen"/>
      <sheetName val="Vchuyen(C)"/>
      <sheetName val="HDong VC"/>
      <sheetName val="ThieuHD nam 2001"/>
      <sheetName val="CPChung"/>
      <sheetName val="Bang TH"/>
      <sheetName val="Tong Chinh"/>
      <sheetName val="000000000000"/>
      <sheetName val="100000000000"/>
      <sheetName val="200000000000"/>
      <sheetName val="300000000000"/>
      <sheetName val="Co~g hop 1,5x1,5"/>
      <sheetName val="Heso 3-2004 (3)"/>
      <sheetName val="Luong (2)"/>
      <sheetName val="heso T3"/>
      <sheetName val="heso T4"/>
      <sheetName val="heso T5"/>
      <sheetName val="Heso T6"/>
      <sheetName val="Heso T7"/>
      <sheetName val="Heso T8"/>
      <sheetName val="Heso T9"/>
      <sheetName val="Heso 2-2004"/>
      <sheetName val="Heso 3-2004"/>
      <sheetName val="chamcong"/>
      <sheetName val="Baocao"/>
      <sheetName val="Heso 3-2004 (2)"/>
      <sheetName val="CT 03"/>
      <sheetName val="TH 03"/>
      <sheetName val="[IBASE2.XLSѝTNHNoi"/>
      <sheetName val=" KQTH quy hoach 135"/>
      <sheetName val="Bao cao KQTH quy hoach 135"/>
      <sheetName val="BangTH"/>
      <sheetName val="Xaylap "/>
      <sheetName val="Nhan cong"/>
      <sheetName val="Thietbi"/>
      <sheetName val="Diengiai"/>
      <sheetName val="Vanchuyen"/>
      <sheetName val="T.K H.T.T5"/>
      <sheetName val="T.K T7"/>
      <sheetName val="TK T6"/>
      <sheetName val="T.K T5"/>
      <sheetName val="Bang thong ke hang ton"/>
      <sheetName val="thong ke "/>
      <sheetName val="T.KT04"/>
      <sheetName val="Km282-Km_x0003__x0000_3"/>
      <sheetName val="Ctieucnghe(12-03"/>
      <sheetName val="DmdbTVN"/>
      <sheetName val="Hsdancach"/>
      <sheetName val="TanLap"/>
      <sheetName val="CaoThang"/>
      <sheetName val="GiapKhau"/>
      <sheetName val="917"/>
      <sheetName val="CBTT"/>
      <sheetName val="TramKCS"/>
      <sheetName val="Tohop1(LD"/>
      <sheetName val="Tohop2(QL&amp;an"/>
      <sheetName val="ThunhapBQ"/>
      <sheetName val="QDgiao1"/>
      <sheetName val="So sanh"/>
      <sheetName val="NCxdcb"/>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cn"/>
      <sheetName val="ct"/>
      <sheetName val="Nc"/>
      <sheetName val="pt"/>
      <sheetName val="ql"/>
      <sheetName val="ql (2)"/>
      <sheetName val="4"/>
      <sheetName val="Sheet13"/>
      <sheetName val="Sheet14"/>
      <sheetName val="Sheet15"/>
      <sheetName val="Sheet16"/>
      <sheetName val="BC TH CK (2)"/>
      <sheetName val="BC TH CK"/>
      <sheetName val="BC6tT19 food"/>
      <sheetName val="BC6tT19"/>
      <sheetName val="BC6tT18"/>
      <sheetName val="BC6tT18 - Food"/>
      <sheetName val="CTTH"/>
      <sheetName val="BC6tT17"/>
      <sheetName val="BCCK 4"/>
      <sheetName val="BCFood- T16"/>
      <sheetName val="BC6tT16"/>
      <sheetName val="BCFood- T15"/>
      <sheetName val="BC6tT15"/>
      <sheetName val="BCFood- T14"/>
      <sheetName val="BC6tT14"/>
      <sheetName val="BCFood- T13"/>
      <sheetName val="BC6tT13"/>
      <sheetName val="THCK3"/>
      <sheetName val="BC6tT12"/>
      <sheetName val="BC6tT11"/>
      <sheetName val="BC6tT10"/>
      <sheetName val="BC6tT9"/>
      <sheetName val="TH CK2"/>
      <sheetName val="BC6tT8"/>
      <sheetName val="BC6tT7"/>
      <sheetName val="BC6tT5"/>
      <sheetName val="BC6tT52 (3)"/>
      <sheetName val="BCTH"/>
      <sheetName val="BC6tT4"/>
      <sheetName val="BC6tT3"/>
      <sheetName val="BC6tT2"/>
      <sheetName val="BC6tT1"/>
      <sheetName val="BC6tT52 (2)"/>
      <sheetName val="BC6tT52"/>
      <sheetName val="BC6tT51"/>
      <sheetName val="BC6tT50"/>
      <sheetName val="BC6tT49"/>
      <sheetName val="TCK 12"/>
      <sheetName val="BC6tT48"/>
      <sheetName val="BC6tT47"/>
      <sheetName val="BC6tT46"/>
      <sheetName val="BC6tT45"/>
      <sheetName val="Tong CK"/>
      <sheetName val="BC6tT44"/>
      <sheetName val="BC6tT43"/>
      <sheetName val="BC6t"/>
      <sheetName val="T42"/>
      <sheetName val="T41"/>
      <sheetName val="T40"/>
      <sheetName val="GIA NUOC"/>
      <sheetName val="GIA DIEN THOAI"/>
      <sheetName val="GIA DIEN"/>
      <sheetName val="chiet tinh XD"/>
      <sheetName val="Triet T"/>
      <sheetName val="Phan tich gia"/>
      <sheetName val="pHAN CONG"/>
      <sheetName val="GIA XD"/>
      <sheetName val="CV di trong  dong"/>
      <sheetName val="L-THANG03"/>
      <sheetName val="L-THANG04"/>
      <sheetName val="luongthuong"/>
      <sheetName val="tkcb-cnv"/>
      <sheetName val="KETQUAHOC"/>
      <sheetName val="KHACHSAN"/>
      <sheetName val="THANHTOAN"/>
      <sheetName val="BC-BANHANG"/>
      <sheetName val="DOANH SO"/>
      <sheetName val="BD-SINH VIEN"/>
      <sheetName val="luongsanpham"/>
      <sheetName val="TUYENSINH02"/>
      <sheetName val="cuocphi"/>
      <sheetName val="banhang"/>
      <sheetName val="bh-thang4"/>
      <sheetName val="TH_BQ"/>
      <sheetName val="HD1"/>
      <sheetName val="HD4"/>
      <sheetName val="HD3"/>
      <sheetName val="HD5"/>
      <sheetName val="HD7"/>
      <sheetName val="HD6"/>
      <sheetName val="HD2"/>
      <sheetName val="Chart3"/>
      <sheetName val="Chart2"/>
      <sheetName val="BaTrieu-L.con"/>
      <sheetName val="EDT - Ro"/>
      <sheetName val=".tuanM"/>
      <sheetName val="Sheed5"/>
      <sheetName val="TL"/>
      <sheetName val="GK"/>
      <sheetName val="CB"/>
      <sheetName val="VP"/>
      <sheetName val="Km274-Km274"/>
      <sheetName val="Km27'-Km278"/>
      <sheetName val="20+590"/>
      <sheetName val="20+1218"/>
      <sheetName val="22+456"/>
      <sheetName val="23+200"/>
      <sheetName val="23+327"/>
      <sheetName val="23+468"/>
      <sheetName val="23+563"/>
      <sheetName val="24+520"/>
      <sheetName val="25"/>
      <sheetName val="Luu goc"/>
      <sheetName val="km22+93.86-km22+121.86"/>
      <sheetName val="km22+177.14-km22+205.64"/>
      <sheetName val="Bang 20-25"/>
      <sheetName val="km22+267.96-km22+283.96"/>
      <sheetName val="km22+304.31-km22+344.31"/>
      <sheetName val="km22+460.92-km22+614.57"/>
      <sheetName val="km22+671.78-km22+713.32"/>
      <sheetName val="DTCT"/>
      <sheetName val="PTVT"/>
      <sheetName val="THVT"/>
      <sheetName val="Thi_sinh"/>
      <sheetName val="Luong"/>
      <sheetName val="HethongDebai"/>
      <sheetName val="TH131"/>
      <sheetName val="TH155&amp;156"/>
      <sheetName val="TH152"/>
      <sheetName val="TH153"/>
      <sheetName val="TH331"/>
      <sheetName val="KhoDL"/>
      <sheetName val="THSPHH"/>
      <sheetName val="THVL"/>
      <sheetName val="DMTK"/>
      <sheetName val="DMKH"/>
      <sheetName val="DMNB"/>
    </sheetNames>
    <sheetDataSet>
      <sheetData sheetId="0" refreshError="1">
        <row r="7">
          <cell r="AH7" t="str">
            <v>SP1</v>
          </cell>
          <cell r="AI7" t="str">
            <v>SOLVENT CLEANING   (SSPC-SP-1)</v>
          </cell>
          <cell r="AJ7">
            <v>60</v>
          </cell>
          <cell r="AK7">
            <v>60</v>
          </cell>
          <cell r="AL7">
            <v>60</v>
          </cell>
        </row>
        <row r="8">
          <cell r="AH8" t="str">
            <v>SP2</v>
          </cell>
          <cell r="AI8" t="str">
            <v>HAND CLEANING   (SSPC-SP-2)</v>
          </cell>
          <cell r="AJ8">
            <v>50</v>
          </cell>
          <cell r="AK8">
            <v>50</v>
          </cell>
          <cell r="AL8">
            <v>50</v>
          </cell>
        </row>
        <row r="9">
          <cell r="AH9" t="str">
            <v>SP3</v>
          </cell>
          <cell r="AI9" t="str">
            <v>POWER CLEANING   (SSPC-SP-3)</v>
          </cell>
          <cell r="AJ9">
            <v>50</v>
          </cell>
          <cell r="AK9">
            <v>50</v>
          </cell>
          <cell r="AL9">
            <v>50</v>
          </cell>
        </row>
        <row r="10">
          <cell r="AH10" t="str">
            <v>SP5</v>
          </cell>
          <cell r="AI10" t="str">
            <v>WHITE METAL BLAST   (SSPC-SP-5)</v>
          </cell>
          <cell r="AJ10">
            <v>90</v>
          </cell>
          <cell r="AK10">
            <v>90</v>
          </cell>
          <cell r="AL10">
            <v>90</v>
          </cell>
        </row>
        <row r="11">
          <cell r="AH11" t="str">
            <v>SP6</v>
          </cell>
          <cell r="AI11" t="str">
            <v>COMMERCIAL BLAST (SSPC-SP-6)</v>
          </cell>
          <cell r="AJ11">
            <v>70</v>
          </cell>
          <cell r="AK11">
            <v>70</v>
          </cell>
          <cell r="AL11">
            <v>70</v>
          </cell>
        </row>
        <row r="12">
          <cell r="AH12" t="str">
            <v>SP7</v>
          </cell>
          <cell r="AI12" t="str">
            <v>BRUSH OFF BLAST CLEANING (SSPC-SP7)</v>
          </cell>
          <cell r="AJ12">
            <v>50</v>
          </cell>
          <cell r="AK12">
            <v>50</v>
          </cell>
          <cell r="AL12">
            <v>50</v>
          </cell>
        </row>
        <row r="13">
          <cell r="AH13" t="str">
            <v>SP8</v>
          </cell>
          <cell r="AI13" t="str">
            <v>PICKLING  (SSPC-SP-8)</v>
          </cell>
          <cell r="AJ13">
            <v>350</v>
          </cell>
          <cell r="AK13">
            <v>350</v>
          </cell>
          <cell r="AL13">
            <v>350</v>
          </cell>
        </row>
        <row r="14">
          <cell r="AH14" t="str">
            <v>SP10</v>
          </cell>
          <cell r="AI14" t="str">
            <v>NEAR WHITE BLAST (SSPC-SP-10)</v>
          </cell>
          <cell r="AJ14">
            <v>80</v>
          </cell>
          <cell r="AK14">
            <v>80</v>
          </cell>
          <cell r="AL14">
            <v>80</v>
          </cell>
        </row>
        <row r="16">
          <cell r="AH16" t="str">
            <v>RLP</v>
          </cell>
          <cell r="AI16" t="str">
            <v>RED LEAD PRIMER</v>
          </cell>
          <cell r="AJ16" t="str">
            <v>0101</v>
          </cell>
          <cell r="AK16" t="str">
            <v>905(OP-91)</v>
          </cell>
          <cell r="AL16" t="str">
            <v>210</v>
          </cell>
          <cell r="AM16">
            <v>1</v>
          </cell>
          <cell r="AN16">
            <v>9.1999999999999993</v>
          </cell>
          <cell r="AO16">
            <v>9.6999999999999993</v>
          </cell>
          <cell r="AP16">
            <v>14.8</v>
          </cell>
          <cell r="AQ16">
            <v>47.83</v>
          </cell>
          <cell r="AR16">
            <v>45.36</v>
          </cell>
          <cell r="AS16">
            <v>38.51</v>
          </cell>
          <cell r="AT16">
            <v>440</v>
          </cell>
          <cell r="AU16">
            <v>440</v>
          </cell>
          <cell r="AV16">
            <v>570</v>
          </cell>
        </row>
        <row r="17">
          <cell r="AH17" t="str">
            <v>ERLP</v>
          </cell>
          <cell r="AI17" t="str">
            <v>RED LEAD PRIMER</v>
          </cell>
          <cell r="AJ17" t="str">
            <v>0102</v>
          </cell>
          <cell r="AK17" t="str">
            <v>906(OP-92)</v>
          </cell>
          <cell r="AL17" t="str">
            <v>220</v>
          </cell>
          <cell r="AM17">
            <v>1</v>
          </cell>
          <cell r="AN17">
            <v>8.7799999999999994</v>
          </cell>
          <cell r="AO17">
            <v>10</v>
          </cell>
          <cell r="AP17">
            <v>12.4</v>
          </cell>
          <cell r="AQ17">
            <v>47.83</v>
          </cell>
          <cell r="AR17">
            <v>42</v>
          </cell>
          <cell r="AS17">
            <v>38.71</v>
          </cell>
          <cell r="AT17">
            <v>420</v>
          </cell>
          <cell r="AU17">
            <v>420</v>
          </cell>
          <cell r="AV17">
            <v>480</v>
          </cell>
        </row>
        <row r="18">
          <cell r="AI18" t="str">
            <v>B P RED LEAD PRIMER</v>
          </cell>
          <cell r="AJ18" t="str">
            <v>0103</v>
          </cell>
          <cell r="AK18" t="str">
            <v>911</v>
          </cell>
          <cell r="AL18">
            <v>0</v>
          </cell>
          <cell r="AM18">
            <v>1</v>
          </cell>
          <cell r="AN18">
            <v>8.44</v>
          </cell>
          <cell r="AO18">
            <v>9</v>
          </cell>
          <cell r="AP18">
            <v>0</v>
          </cell>
          <cell r="AQ18">
            <v>45</v>
          </cell>
          <cell r="AR18">
            <v>42.22</v>
          </cell>
          <cell r="AS18">
            <v>0</v>
          </cell>
          <cell r="AT18">
            <v>380</v>
          </cell>
          <cell r="AU18">
            <v>380</v>
          </cell>
        </row>
        <row r="19">
          <cell r="AH19" t="str">
            <v>ATP</v>
          </cell>
          <cell r="AI19" t="str">
            <v xml:space="preserve">ALUMINUM TRIPOLYPHOSPHATE PRIMER </v>
          </cell>
          <cell r="AJ19" t="str">
            <v>0107</v>
          </cell>
          <cell r="AK19" t="str">
            <v>992</v>
          </cell>
          <cell r="AL19" t="str">
            <v>221</v>
          </cell>
          <cell r="AM19">
            <v>1</v>
          </cell>
          <cell r="AN19">
            <v>12.6</v>
          </cell>
          <cell r="AO19">
            <v>7.09</v>
          </cell>
          <cell r="AP19">
            <v>11.4</v>
          </cell>
          <cell r="AQ19">
            <v>39.68</v>
          </cell>
          <cell r="AR19">
            <v>42.31</v>
          </cell>
          <cell r="AS19">
            <v>38.6</v>
          </cell>
          <cell r="AT19">
            <v>500</v>
          </cell>
          <cell r="AU19">
            <v>300</v>
          </cell>
          <cell r="AV19">
            <v>440</v>
          </cell>
        </row>
        <row r="20">
          <cell r="AH20" t="str">
            <v>AZCP</v>
          </cell>
          <cell r="AI20" t="str">
            <v xml:space="preserve">ALKYD ZINC CHROMATE PRIMER </v>
          </cell>
          <cell r="AJ20" t="str">
            <v>0111</v>
          </cell>
          <cell r="AK20" t="str">
            <v>907(OP-93)</v>
          </cell>
          <cell r="AL20" t="str">
            <v>240</v>
          </cell>
          <cell r="AM20">
            <v>1</v>
          </cell>
          <cell r="AN20">
            <v>10.9</v>
          </cell>
          <cell r="AO20">
            <v>10.6</v>
          </cell>
          <cell r="AP20">
            <v>9</v>
          </cell>
          <cell r="AQ20">
            <v>40.369999999999997</v>
          </cell>
          <cell r="AR20">
            <v>41.51</v>
          </cell>
          <cell r="AS20">
            <v>40.89</v>
          </cell>
          <cell r="AT20">
            <v>440</v>
          </cell>
          <cell r="AU20">
            <v>440</v>
          </cell>
          <cell r="AV20">
            <v>368</v>
          </cell>
        </row>
        <row r="21">
          <cell r="AH21" t="str">
            <v>ROP</v>
          </cell>
          <cell r="AI21" t="str">
            <v xml:space="preserve">RED OXIDE PRIMER </v>
          </cell>
          <cell r="AJ21" t="str">
            <v>0121</v>
          </cell>
          <cell r="AK21" t="str">
            <v>904(OP-95)</v>
          </cell>
          <cell r="AL21" t="str">
            <v>230</v>
          </cell>
          <cell r="AM21">
            <v>1</v>
          </cell>
          <cell r="AN21">
            <v>6.5</v>
          </cell>
          <cell r="AO21">
            <v>8.1999999999999993</v>
          </cell>
          <cell r="AP21">
            <v>5.2</v>
          </cell>
          <cell r="AQ21">
            <v>46.15</v>
          </cell>
          <cell r="AR21">
            <v>41.46</v>
          </cell>
          <cell r="AS21">
            <v>57.12</v>
          </cell>
          <cell r="AT21">
            <v>300</v>
          </cell>
          <cell r="AU21">
            <v>340</v>
          </cell>
          <cell r="AV21">
            <v>297</v>
          </cell>
        </row>
        <row r="22">
          <cell r="AH22" t="str">
            <v>GS</v>
          </cell>
          <cell r="AI22" t="str">
            <v xml:space="preserve">GRAY SURFACE </v>
          </cell>
          <cell r="AJ22" t="str">
            <v>0141</v>
          </cell>
          <cell r="AK22" t="str">
            <v>501</v>
          </cell>
          <cell r="AL22" t="str">
            <v>090</v>
          </cell>
          <cell r="AM22">
            <v>1</v>
          </cell>
          <cell r="AN22">
            <v>8.1</v>
          </cell>
          <cell r="AO22">
            <v>12.1</v>
          </cell>
          <cell r="AP22">
            <v>12.6</v>
          </cell>
          <cell r="AQ22">
            <v>37.04</v>
          </cell>
          <cell r="AR22">
            <v>37.19</v>
          </cell>
          <cell r="AS22">
            <v>37.94</v>
          </cell>
          <cell r="AT22">
            <v>300</v>
          </cell>
          <cell r="AU22">
            <v>450</v>
          </cell>
          <cell r="AV22">
            <v>478</v>
          </cell>
        </row>
        <row r="23">
          <cell r="AH23" t="str">
            <v>RMP</v>
          </cell>
          <cell r="AI23" t="str">
            <v>READY-MIXED PAINT</v>
          </cell>
          <cell r="AJ23" t="str">
            <v>0151</v>
          </cell>
          <cell r="AK23" t="str">
            <v>111</v>
          </cell>
          <cell r="AL23" t="str">
            <v>100</v>
          </cell>
          <cell r="AM23">
            <v>1</v>
          </cell>
          <cell r="AN23">
            <v>10.9</v>
          </cell>
          <cell r="AO23">
            <v>9.6</v>
          </cell>
          <cell r="AP23">
            <v>10</v>
          </cell>
          <cell r="AQ23">
            <v>41.28</v>
          </cell>
          <cell r="AR23">
            <v>41.67</v>
          </cell>
          <cell r="AS23">
            <v>38</v>
          </cell>
          <cell r="AT23">
            <v>450</v>
          </cell>
          <cell r="AU23">
            <v>400</v>
          </cell>
          <cell r="AV23">
            <v>380</v>
          </cell>
        </row>
        <row r="24">
          <cell r="AH24" t="str">
            <v>FRMP</v>
          </cell>
          <cell r="AI24" t="str">
            <v xml:space="preserve">FLAT READY-MIXED PAINT </v>
          </cell>
          <cell r="AJ24" t="str">
            <v>0153</v>
          </cell>
          <cell r="AK24" t="str">
            <v>508</v>
          </cell>
          <cell r="AL24">
            <v>0</v>
          </cell>
          <cell r="AM24">
            <v>1</v>
          </cell>
          <cell r="AN24">
            <v>11.8</v>
          </cell>
          <cell r="AO24">
            <v>9.4</v>
          </cell>
          <cell r="AP24">
            <v>0</v>
          </cell>
          <cell r="AQ24">
            <v>36.44</v>
          </cell>
          <cell r="AR24">
            <v>37.229999999999997</v>
          </cell>
          <cell r="AS24">
            <v>0</v>
          </cell>
          <cell r="AT24">
            <v>430</v>
          </cell>
          <cell r="AU24">
            <v>350</v>
          </cell>
        </row>
        <row r="25">
          <cell r="AH25" t="str">
            <v>AE</v>
          </cell>
          <cell r="AI25" t="str">
            <v xml:space="preserve">ALKYD ENAMEL </v>
          </cell>
          <cell r="AJ25" t="str">
            <v>0162</v>
          </cell>
          <cell r="AK25" t="str">
            <v>502</v>
          </cell>
          <cell r="AL25" t="str">
            <v>110</v>
          </cell>
          <cell r="AM25">
            <v>1</v>
          </cell>
          <cell r="AN25">
            <v>11.9</v>
          </cell>
          <cell r="AO25">
            <v>12.4</v>
          </cell>
          <cell r="AP25">
            <v>12</v>
          </cell>
          <cell r="AQ25">
            <v>35.29</v>
          </cell>
          <cell r="AR25">
            <v>37.1</v>
          </cell>
          <cell r="AS25">
            <v>37.92</v>
          </cell>
          <cell r="AT25">
            <v>420</v>
          </cell>
          <cell r="AU25">
            <v>460</v>
          </cell>
          <cell r="AV25">
            <v>455</v>
          </cell>
        </row>
        <row r="26">
          <cell r="AH26" t="str">
            <v>AP</v>
          </cell>
          <cell r="AI26" t="str">
            <v>ALUMIN PAINT</v>
          </cell>
          <cell r="AJ26" t="str">
            <v>0152</v>
          </cell>
          <cell r="AK26" t="str">
            <v>103</v>
          </cell>
          <cell r="AL26" t="str">
            <v>310</v>
          </cell>
          <cell r="AM26">
            <v>1</v>
          </cell>
          <cell r="AN26">
            <v>10.9</v>
          </cell>
          <cell r="AO26">
            <v>13.5</v>
          </cell>
          <cell r="AP26">
            <v>13.5</v>
          </cell>
          <cell r="AQ26">
            <v>36.700000000000003</v>
          </cell>
          <cell r="AR26">
            <v>34.07</v>
          </cell>
          <cell r="AS26">
            <v>32.44</v>
          </cell>
          <cell r="AT26">
            <v>400</v>
          </cell>
          <cell r="AU26">
            <v>460</v>
          </cell>
          <cell r="AV26">
            <v>438</v>
          </cell>
        </row>
        <row r="27">
          <cell r="AH27" t="str">
            <v>AMF</v>
          </cell>
          <cell r="AI27" t="str">
            <v>PHEN0LIC-MODIFIED ALKYD M.I.O.FINISH</v>
          </cell>
          <cell r="AJ27" t="str">
            <v>4690(Ar-900)</v>
          </cell>
          <cell r="AK27">
            <v>0</v>
          </cell>
          <cell r="AL27" t="str">
            <v>800</v>
          </cell>
          <cell r="AM27">
            <v>1</v>
          </cell>
          <cell r="AN27">
            <v>19.16</v>
          </cell>
          <cell r="AO27">
            <v>0</v>
          </cell>
          <cell r="AP27">
            <v>17.8</v>
          </cell>
          <cell r="AQ27">
            <v>26.1</v>
          </cell>
          <cell r="AR27">
            <v>0</v>
          </cell>
          <cell r="AS27">
            <v>37.869999999999997</v>
          </cell>
          <cell r="AT27">
            <v>500</v>
          </cell>
          <cell r="AU27">
            <v>0</v>
          </cell>
          <cell r="AV27">
            <v>674</v>
          </cell>
        </row>
        <row r="28">
          <cell r="AH28" t="str">
            <v>GP</v>
          </cell>
          <cell r="AI28" t="str">
            <v xml:space="preserve">GALVAN. STEEL SHEET EHULSION PAINT </v>
          </cell>
          <cell r="AJ28">
            <v>0</v>
          </cell>
          <cell r="AK28" t="str">
            <v>100(OM-12)</v>
          </cell>
          <cell r="AL28">
            <v>0</v>
          </cell>
          <cell r="AM28">
            <v>1</v>
          </cell>
          <cell r="AN28">
            <v>0</v>
          </cell>
          <cell r="AO28">
            <v>14.3</v>
          </cell>
          <cell r="AP28">
            <v>0</v>
          </cell>
          <cell r="AQ28">
            <v>0</v>
          </cell>
          <cell r="AR28">
            <v>47.55</v>
          </cell>
          <cell r="AS28">
            <v>0</v>
          </cell>
          <cell r="AT28">
            <v>0</v>
          </cell>
          <cell r="AU28">
            <v>680</v>
          </cell>
        </row>
        <row r="29">
          <cell r="AI29" t="str">
            <v xml:space="preserve">EPOXY RESIN </v>
          </cell>
        </row>
        <row r="30">
          <cell r="AH30" t="str">
            <v>ERLP</v>
          </cell>
          <cell r="AI30" t="str">
            <v xml:space="preserve">EPOXY RED LEAD PRIMER </v>
          </cell>
          <cell r="AJ30" t="str">
            <v>0401</v>
          </cell>
          <cell r="AK30" t="str">
            <v>1007(EP-01)</v>
          </cell>
          <cell r="AL30">
            <v>0</v>
          </cell>
          <cell r="AM30">
            <v>1</v>
          </cell>
          <cell r="AN30">
            <v>13.7</v>
          </cell>
          <cell r="AO30">
            <v>11.9</v>
          </cell>
          <cell r="AP30">
            <v>0</v>
          </cell>
          <cell r="AQ30">
            <v>41.61</v>
          </cell>
          <cell r="AR30">
            <v>47.9</v>
          </cell>
          <cell r="AS30">
            <v>0</v>
          </cell>
          <cell r="AT30">
            <v>570</v>
          </cell>
          <cell r="AU30">
            <v>570</v>
          </cell>
        </row>
        <row r="31">
          <cell r="AH31" t="str">
            <v>EZCP</v>
          </cell>
          <cell r="AI31" t="str">
            <v xml:space="preserve">EPOXY ZINC CHROMATE PRIMER </v>
          </cell>
          <cell r="AJ31" t="str">
            <v>0411</v>
          </cell>
          <cell r="AK31" t="str">
            <v>1008(EP-09)</v>
          </cell>
          <cell r="AL31" t="str">
            <v>56</v>
          </cell>
          <cell r="AM31">
            <v>1</v>
          </cell>
          <cell r="AN31">
            <v>13.7</v>
          </cell>
          <cell r="AO31">
            <v>13.2</v>
          </cell>
          <cell r="AP31">
            <v>15.7</v>
          </cell>
          <cell r="AQ31">
            <v>41.61</v>
          </cell>
          <cell r="AR31">
            <v>43.18</v>
          </cell>
          <cell r="AS31">
            <v>57.32</v>
          </cell>
          <cell r="AT31">
            <v>570</v>
          </cell>
          <cell r="AU31">
            <v>570</v>
          </cell>
          <cell r="AV31">
            <v>900</v>
          </cell>
        </row>
        <row r="32">
          <cell r="AH32" t="str">
            <v>EZRP</v>
          </cell>
          <cell r="AI32" t="str">
            <v xml:space="preserve">EPOXY ZINC RICH PRIMER </v>
          </cell>
          <cell r="AJ32" t="str">
            <v>0416</v>
          </cell>
          <cell r="AK32" t="str">
            <v>1006(EP-03)</v>
          </cell>
          <cell r="AL32" t="str">
            <v>63</v>
          </cell>
          <cell r="AM32">
            <v>1</v>
          </cell>
          <cell r="AN32">
            <v>24.9</v>
          </cell>
          <cell r="AO32">
            <v>18.899999999999999</v>
          </cell>
          <cell r="AP32">
            <v>44.29</v>
          </cell>
          <cell r="AQ32">
            <v>44.18</v>
          </cell>
          <cell r="AR32">
            <v>52.91</v>
          </cell>
          <cell r="AS32">
            <v>29.35</v>
          </cell>
          <cell r="AT32">
            <v>1100</v>
          </cell>
          <cell r="AU32">
            <v>1000</v>
          </cell>
          <cell r="AV32">
            <v>1300</v>
          </cell>
        </row>
        <row r="33">
          <cell r="AH33" t="str">
            <v>EROP</v>
          </cell>
          <cell r="AI33" t="str">
            <v xml:space="preserve">EPOXY RED OXIDE PRIMER </v>
          </cell>
          <cell r="AJ33" t="str">
            <v>0421(Z-500)</v>
          </cell>
          <cell r="AK33" t="str">
            <v>1009(EP-02)</v>
          </cell>
          <cell r="AL33" t="str">
            <v>87</v>
          </cell>
          <cell r="AM33">
            <v>1</v>
          </cell>
          <cell r="AN33">
            <v>11.3</v>
          </cell>
          <cell r="AO33">
            <v>10.9</v>
          </cell>
          <cell r="AP33">
            <v>28.1</v>
          </cell>
          <cell r="AQ33">
            <v>41.59</v>
          </cell>
          <cell r="AR33">
            <v>43.12</v>
          </cell>
          <cell r="AS33">
            <v>39.15</v>
          </cell>
          <cell r="AT33">
            <v>470</v>
          </cell>
          <cell r="AU33">
            <v>470</v>
          </cell>
          <cell r="AV33">
            <v>1100</v>
          </cell>
        </row>
        <row r="34">
          <cell r="AH34" t="str">
            <v>EV</v>
          </cell>
          <cell r="AI34" t="str">
            <v xml:space="preserve">EPOXY VARNISH </v>
          </cell>
          <cell r="AJ34" t="str">
            <v>0450</v>
          </cell>
          <cell r="AK34" t="str">
            <v>1010</v>
          </cell>
          <cell r="AL34" t="str">
            <v>46</v>
          </cell>
          <cell r="AM34">
            <v>1</v>
          </cell>
          <cell r="AN34">
            <v>19</v>
          </cell>
          <cell r="AO34">
            <v>19.399999999999999</v>
          </cell>
          <cell r="AP34">
            <v>21.1</v>
          </cell>
          <cell r="AQ34">
            <v>28.95</v>
          </cell>
          <cell r="AR34">
            <v>28.35</v>
          </cell>
          <cell r="AS34">
            <v>26.07</v>
          </cell>
          <cell r="AT34">
            <v>550</v>
          </cell>
          <cell r="AU34">
            <v>550</v>
          </cell>
          <cell r="AV34">
            <v>550</v>
          </cell>
        </row>
        <row r="35">
          <cell r="AH35" t="str">
            <v>EFC</v>
          </cell>
          <cell r="AI35" t="str">
            <v xml:space="preserve">EPOXY FINISH COATING </v>
          </cell>
          <cell r="AJ35" t="str">
            <v>0451</v>
          </cell>
          <cell r="AK35" t="str">
            <v>1001(EP-04)</v>
          </cell>
          <cell r="AL35" t="str">
            <v>86</v>
          </cell>
          <cell r="AM35">
            <v>1</v>
          </cell>
          <cell r="AN35">
            <v>16.8</v>
          </cell>
          <cell r="AO35">
            <v>18.3</v>
          </cell>
          <cell r="AP35">
            <v>34.9</v>
          </cell>
          <cell r="AQ35">
            <v>41.67</v>
          </cell>
          <cell r="AR35">
            <v>38.25</v>
          </cell>
          <cell r="AS35">
            <v>22.92</v>
          </cell>
          <cell r="AT35">
            <v>700</v>
          </cell>
          <cell r="AU35">
            <v>700</v>
          </cell>
          <cell r="AV35">
            <v>800</v>
          </cell>
        </row>
        <row r="36">
          <cell r="AH36" t="str">
            <v>CTE</v>
          </cell>
          <cell r="AI36" t="str">
            <v xml:space="preserve">COAL TAR EPOXY HB </v>
          </cell>
          <cell r="AJ36" t="str">
            <v>0459</v>
          </cell>
          <cell r="AK36" t="str">
            <v>1004(EP-06)</v>
          </cell>
          <cell r="AL36" t="str">
            <v>58</v>
          </cell>
          <cell r="AM36">
            <v>1</v>
          </cell>
          <cell r="AN36">
            <v>7.9</v>
          </cell>
          <cell r="AO36">
            <v>7.6</v>
          </cell>
          <cell r="AP36">
            <v>0</v>
          </cell>
          <cell r="AQ36">
            <v>50.63</v>
          </cell>
          <cell r="AR36">
            <v>52.63</v>
          </cell>
          <cell r="AS36">
            <v>0</v>
          </cell>
          <cell r="AT36">
            <v>400</v>
          </cell>
          <cell r="AU36">
            <v>400</v>
          </cell>
          <cell r="AV36">
            <v>700</v>
          </cell>
        </row>
        <row r="37">
          <cell r="AH37" t="str">
            <v>IZRP</v>
          </cell>
          <cell r="AI37" t="str">
            <v xml:space="preserve">INORGANIC ZINC RICH PRIMER </v>
          </cell>
          <cell r="AJ37" t="str">
            <v>4120(Z-120HB)</v>
          </cell>
          <cell r="AK37" t="str">
            <v>1011(IZ-01)</v>
          </cell>
          <cell r="AL37" t="str">
            <v>33</v>
          </cell>
          <cell r="AM37">
            <v>1</v>
          </cell>
          <cell r="AN37">
            <v>19.399999999999999</v>
          </cell>
          <cell r="AO37">
            <v>15.6</v>
          </cell>
          <cell r="AP37">
            <v>30.3</v>
          </cell>
          <cell r="AQ37">
            <v>56.7</v>
          </cell>
          <cell r="AR37">
            <v>64.099999999999994</v>
          </cell>
          <cell r="AS37">
            <v>42.9</v>
          </cell>
          <cell r="AT37">
            <v>1100</v>
          </cell>
          <cell r="AU37">
            <v>1000</v>
          </cell>
          <cell r="AV37">
            <v>1300</v>
          </cell>
        </row>
        <row r="38">
          <cell r="AH38" t="str">
            <v>EATP</v>
          </cell>
          <cell r="AI38" t="str">
            <v>EPOXY ALUMINUM TRIPOLYPHOSPHATE PRIMER</v>
          </cell>
          <cell r="AJ38" t="str">
            <v>A-536</v>
          </cell>
          <cell r="AK38" t="str">
            <v>1075</v>
          </cell>
          <cell r="AL38" t="str">
            <v>57</v>
          </cell>
          <cell r="AM38">
            <v>1</v>
          </cell>
          <cell r="AN38">
            <v>18.7</v>
          </cell>
          <cell r="AO38">
            <v>14.7</v>
          </cell>
          <cell r="AP38">
            <v>15.5</v>
          </cell>
          <cell r="AQ38">
            <v>42.78</v>
          </cell>
          <cell r="AR38">
            <v>42.86</v>
          </cell>
          <cell r="AS38">
            <v>39.03</v>
          </cell>
          <cell r="AT38">
            <v>800</v>
          </cell>
          <cell r="AU38">
            <v>630</v>
          </cell>
          <cell r="AV38">
            <v>605</v>
          </cell>
        </row>
        <row r="39">
          <cell r="AH39" t="str">
            <v>EBZRP</v>
          </cell>
          <cell r="AI39" t="str">
            <v xml:space="preserve">EPOXY CURED BASED ZINC RICH PRIMER </v>
          </cell>
          <cell r="AJ39" t="str">
            <v>4180(Z-800)</v>
          </cell>
          <cell r="AK39" t="str">
            <v>1002</v>
          </cell>
          <cell r="AL39">
            <v>0</v>
          </cell>
          <cell r="AM39">
            <v>1</v>
          </cell>
          <cell r="AN39">
            <v>27.3</v>
          </cell>
          <cell r="AO39">
            <v>15.7</v>
          </cell>
          <cell r="AP39">
            <v>0</v>
          </cell>
          <cell r="AQ39">
            <v>40.29</v>
          </cell>
          <cell r="AR39">
            <v>38.22</v>
          </cell>
          <cell r="AS39">
            <v>0</v>
          </cell>
          <cell r="AT39">
            <v>1100</v>
          </cell>
          <cell r="AU39">
            <v>600</v>
          </cell>
        </row>
        <row r="40">
          <cell r="AH40" t="str">
            <v>HBEP</v>
          </cell>
          <cell r="AI40" t="str">
            <v>HIGH BUILD EPOXY POLYAMINE CURED</v>
          </cell>
          <cell r="AJ40" t="str">
            <v>4418(A-418)</v>
          </cell>
          <cell r="AK40" t="str">
            <v>1015</v>
          </cell>
          <cell r="AL40">
            <v>0</v>
          </cell>
          <cell r="AM40">
            <v>1</v>
          </cell>
          <cell r="AN40">
            <v>18.3</v>
          </cell>
          <cell r="AO40">
            <v>13.1</v>
          </cell>
          <cell r="AP40">
            <v>0</v>
          </cell>
          <cell r="AQ40">
            <v>65.569999999999993</v>
          </cell>
          <cell r="AR40">
            <v>83.97</v>
          </cell>
          <cell r="AS40">
            <v>0</v>
          </cell>
          <cell r="AT40">
            <v>1200</v>
          </cell>
          <cell r="AU40">
            <v>1100</v>
          </cell>
        </row>
        <row r="41">
          <cell r="AH41" t="str">
            <v>HSCP</v>
          </cell>
          <cell r="AI41" t="str">
            <v>HIGH SOILD EPOXY POLYAMINE CURED PRIMER</v>
          </cell>
          <cell r="AJ41" t="str">
            <v>4418(A-448)</v>
          </cell>
          <cell r="AK41">
            <v>1017</v>
          </cell>
          <cell r="AL41">
            <v>0</v>
          </cell>
          <cell r="AM41">
            <v>1</v>
          </cell>
          <cell r="AN41">
            <v>20.309999999999999</v>
          </cell>
          <cell r="AO41">
            <v>13.1</v>
          </cell>
          <cell r="AP41">
            <v>0</v>
          </cell>
          <cell r="AQ41">
            <v>64</v>
          </cell>
          <cell r="AR41">
            <v>83.97</v>
          </cell>
          <cell r="AS41">
            <v>0</v>
          </cell>
          <cell r="AT41">
            <v>1300</v>
          </cell>
          <cell r="AU41">
            <v>1100</v>
          </cell>
        </row>
        <row r="42">
          <cell r="AH42" t="str">
            <v>EEA</v>
          </cell>
          <cell r="AI42" t="str">
            <v>EPOXY ENAMEL AMINE ADDUCT CURED</v>
          </cell>
          <cell r="AJ42" t="str">
            <v>4450(A-500)</v>
          </cell>
          <cell r="AK42" t="str">
            <v>1014</v>
          </cell>
          <cell r="AL42">
            <v>0</v>
          </cell>
          <cell r="AM42">
            <v>1</v>
          </cell>
          <cell r="AN42">
            <v>23.8</v>
          </cell>
          <cell r="AO42">
            <v>11.4</v>
          </cell>
          <cell r="AP42">
            <v>0</v>
          </cell>
          <cell r="AQ42">
            <v>37.82</v>
          </cell>
          <cell r="AR42">
            <v>83.33</v>
          </cell>
          <cell r="AS42">
            <v>0</v>
          </cell>
          <cell r="AT42">
            <v>900</v>
          </cell>
          <cell r="AU42">
            <v>950</v>
          </cell>
        </row>
        <row r="43">
          <cell r="AH43" t="str">
            <v>NEP</v>
          </cell>
          <cell r="AI43" t="str">
            <v>NON-REACTIVE EPOXY PRIMER</v>
          </cell>
          <cell r="AJ43" t="str">
            <v>4405(A-505)</v>
          </cell>
          <cell r="AK43">
            <v>0</v>
          </cell>
          <cell r="AL43">
            <v>0</v>
          </cell>
          <cell r="AM43">
            <v>1</v>
          </cell>
          <cell r="AN43">
            <v>19.2</v>
          </cell>
          <cell r="AO43">
            <v>0</v>
          </cell>
          <cell r="AP43">
            <v>0</v>
          </cell>
          <cell r="AQ43">
            <v>41.67</v>
          </cell>
          <cell r="AR43">
            <v>0</v>
          </cell>
          <cell r="AS43">
            <v>0</v>
          </cell>
          <cell r="AT43">
            <v>800</v>
          </cell>
        </row>
        <row r="44">
          <cell r="AH44" t="str">
            <v>ZCOP</v>
          </cell>
          <cell r="AI44" t="str">
            <v xml:space="preserve">ZINC CHROMATE-RED OXIDE/EPOXY PRIMER </v>
          </cell>
          <cell r="AJ44" t="str">
            <v>4451(A-510)</v>
          </cell>
          <cell r="AK44" t="str">
            <v>1016</v>
          </cell>
          <cell r="AL44" t="str">
            <v>530</v>
          </cell>
          <cell r="AM44">
            <v>1</v>
          </cell>
          <cell r="AN44">
            <v>18.2</v>
          </cell>
          <cell r="AO44">
            <v>8.1999999999999993</v>
          </cell>
          <cell r="AP44">
            <v>15.5</v>
          </cell>
          <cell r="AQ44">
            <v>42.86</v>
          </cell>
          <cell r="AR44">
            <v>85.37</v>
          </cell>
          <cell r="AS44">
            <v>36.450000000000003</v>
          </cell>
          <cell r="AT44">
            <v>780</v>
          </cell>
          <cell r="AU44">
            <v>700</v>
          </cell>
          <cell r="AV44">
            <v>565</v>
          </cell>
        </row>
        <row r="45">
          <cell r="AH45" t="str">
            <v>EPC</v>
          </cell>
          <cell r="AI45" t="str">
            <v xml:space="preserve">EPOXY ENAMEL/POLYAMIDE CURED </v>
          </cell>
          <cell r="AJ45" t="str">
            <v>4415(A-515)</v>
          </cell>
          <cell r="AK45">
            <v>0</v>
          </cell>
          <cell r="AL45">
            <v>0</v>
          </cell>
          <cell r="AM45">
            <v>1</v>
          </cell>
          <cell r="AN45">
            <v>19.8</v>
          </cell>
          <cell r="AO45">
            <v>0</v>
          </cell>
          <cell r="AP45">
            <v>0</v>
          </cell>
          <cell r="AQ45">
            <v>42.93</v>
          </cell>
          <cell r="AR45">
            <v>0</v>
          </cell>
          <cell r="AS45">
            <v>0</v>
          </cell>
          <cell r="AT45">
            <v>850</v>
          </cell>
        </row>
        <row r="46">
          <cell r="AH46" t="str">
            <v>4425(A-525)</v>
          </cell>
          <cell r="AI46" t="str">
            <v>EPOXY NON-SKID SURFACING</v>
          </cell>
          <cell r="AJ46" t="str">
            <v>4425(A-525)</v>
          </cell>
          <cell r="AK46" t="str">
            <v>1018</v>
          </cell>
          <cell r="AL46">
            <v>0</v>
          </cell>
          <cell r="AM46">
            <v>1</v>
          </cell>
          <cell r="AN46">
            <v>18</v>
          </cell>
          <cell r="AO46">
            <v>31.3</v>
          </cell>
          <cell r="AP46">
            <v>0</v>
          </cell>
          <cell r="AQ46">
            <v>37.78</v>
          </cell>
          <cell r="AR46">
            <v>47.92</v>
          </cell>
          <cell r="AS46">
            <v>0</v>
          </cell>
          <cell r="AT46">
            <v>680</v>
          </cell>
          <cell r="AU46">
            <v>1500</v>
          </cell>
        </row>
        <row r="47">
          <cell r="AH47" t="str">
            <v>EPAP</v>
          </cell>
          <cell r="AI47" t="str">
            <v>EPOXY-POLYAMIDE,ALLOY PRIMER.</v>
          </cell>
          <cell r="AJ47" t="str">
            <v>4465(A-650)</v>
          </cell>
          <cell r="AK47">
            <v>1020</v>
          </cell>
          <cell r="AL47">
            <v>0</v>
          </cell>
          <cell r="AM47">
            <v>1</v>
          </cell>
          <cell r="AN47">
            <v>21</v>
          </cell>
          <cell r="AO47">
            <v>26.92</v>
          </cell>
          <cell r="AP47">
            <v>0</v>
          </cell>
          <cell r="AQ47">
            <v>42.86</v>
          </cell>
          <cell r="AR47">
            <v>13</v>
          </cell>
          <cell r="AS47">
            <v>0</v>
          </cell>
          <cell r="AT47">
            <v>900</v>
          </cell>
          <cell r="AU47">
            <v>350</v>
          </cell>
        </row>
        <row r="48">
          <cell r="AI48" t="str">
            <v>LEAD SILICO CHROMATE EP.PRI./POLYAMIDE CURED</v>
          </cell>
          <cell r="AJ48" t="str">
            <v>4430(A-530)</v>
          </cell>
          <cell r="AK48">
            <v>0</v>
          </cell>
          <cell r="AL48">
            <v>0</v>
          </cell>
          <cell r="AM48">
            <v>1</v>
          </cell>
          <cell r="AN48">
            <v>21.97</v>
          </cell>
          <cell r="AO48">
            <v>0</v>
          </cell>
          <cell r="AP48">
            <v>0</v>
          </cell>
          <cell r="AQ48">
            <v>37.78</v>
          </cell>
          <cell r="AR48">
            <v>0</v>
          </cell>
          <cell r="AS48">
            <v>0</v>
          </cell>
          <cell r="AT48">
            <v>830</v>
          </cell>
        </row>
        <row r="49">
          <cell r="AH49" t="str">
            <v>ERLP</v>
          </cell>
          <cell r="AI49" t="str">
            <v>EPOXY RED LEAD POLYAMIDE CURED PRIMER</v>
          </cell>
          <cell r="AJ49" t="str">
            <v>4440(A-540)</v>
          </cell>
          <cell r="AK49" t="str">
            <v>1051</v>
          </cell>
          <cell r="AL49">
            <v>0</v>
          </cell>
          <cell r="AM49">
            <v>1</v>
          </cell>
          <cell r="AN49">
            <v>19.399999999999999</v>
          </cell>
          <cell r="AO49">
            <v>15.8</v>
          </cell>
          <cell r="AP49">
            <v>0</v>
          </cell>
          <cell r="AQ49">
            <v>42.78</v>
          </cell>
          <cell r="AR49">
            <v>43.04</v>
          </cell>
          <cell r="AS49">
            <v>0</v>
          </cell>
          <cell r="AT49">
            <v>830</v>
          </cell>
          <cell r="AU49">
            <v>680</v>
          </cell>
        </row>
        <row r="50">
          <cell r="AH50" t="str">
            <v>EROP</v>
          </cell>
          <cell r="AI50" t="str">
            <v>RED LEAD-RED OXIDE EP./POLYAMIDE CURED PRI.</v>
          </cell>
          <cell r="AJ50" t="str">
            <v>4445(A-545)</v>
          </cell>
          <cell r="AK50" t="str">
            <v>1060</v>
          </cell>
          <cell r="AL50">
            <v>0</v>
          </cell>
          <cell r="AM50">
            <v>1</v>
          </cell>
          <cell r="AN50">
            <v>18.7</v>
          </cell>
          <cell r="AO50">
            <v>20.9</v>
          </cell>
          <cell r="AP50">
            <v>0</v>
          </cell>
          <cell r="AQ50">
            <v>42.78</v>
          </cell>
          <cell r="AR50">
            <v>28.71</v>
          </cell>
          <cell r="AS50">
            <v>0</v>
          </cell>
          <cell r="AT50">
            <v>800</v>
          </cell>
          <cell r="AU50">
            <v>600</v>
          </cell>
        </row>
        <row r="51">
          <cell r="AH51" t="str">
            <v>ETC</v>
          </cell>
          <cell r="AI51" t="str">
            <v>TAR EPOXY COATING/AMINE CURED</v>
          </cell>
          <cell r="AJ51" t="str">
            <v>4460(A-560)</v>
          </cell>
          <cell r="AK51" t="str">
            <v>1070(EP-10)</v>
          </cell>
          <cell r="AL51">
            <v>0</v>
          </cell>
          <cell r="AM51">
            <v>1</v>
          </cell>
          <cell r="AN51">
            <v>11.69</v>
          </cell>
          <cell r="AO51">
            <v>12.2</v>
          </cell>
          <cell r="AP51">
            <v>0</v>
          </cell>
          <cell r="AQ51">
            <v>42.78</v>
          </cell>
          <cell r="AR51">
            <v>57.38</v>
          </cell>
          <cell r="AS51">
            <v>0</v>
          </cell>
          <cell r="AT51">
            <v>500</v>
          </cell>
          <cell r="AU51">
            <v>700</v>
          </cell>
          <cell r="AV51">
            <v>1500</v>
          </cell>
        </row>
        <row r="52">
          <cell r="AH52" t="str">
            <v>EWB</v>
          </cell>
          <cell r="AI52" t="str">
            <v>WATER BASE EPOXY ENAMEL/POLTAMINE CURED</v>
          </cell>
          <cell r="AJ52" t="str">
            <v>4458(A-580)</v>
          </cell>
          <cell r="AK52" t="str">
            <v>1017(EP-07)</v>
          </cell>
          <cell r="AL52" t="str">
            <v>96</v>
          </cell>
          <cell r="AM52">
            <v>1</v>
          </cell>
          <cell r="AN52">
            <v>34.4</v>
          </cell>
          <cell r="AO52">
            <v>16</v>
          </cell>
          <cell r="AP52">
            <v>32.700000000000003</v>
          </cell>
          <cell r="AQ52">
            <v>37.79</v>
          </cell>
          <cell r="AR52">
            <v>43.75</v>
          </cell>
          <cell r="AS52">
            <v>45.87</v>
          </cell>
          <cell r="AT52">
            <v>1300</v>
          </cell>
          <cell r="AU52">
            <v>700</v>
          </cell>
          <cell r="AV52">
            <v>1500</v>
          </cell>
        </row>
        <row r="53">
          <cell r="AH53" t="str">
            <v>CCTE</v>
          </cell>
          <cell r="AI53" t="str">
            <v>CATALYZED COAL TAR EPOXY POLYAMINE CURED</v>
          </cell>
          <cell r="AJ53" t="str">
            <v>4459(A-590)</v>
          </cell>
          <cell r="AK53" t="str">
            <v>SP-06</v>
          </cell>
          <cell r="AL53">
            <v>0</v>
          </cell>
          <cell r="AM53">
            <v>1</v>
          </cell>
          <cell r="AN53">
            <v>12.6</v>
          </cell>
          <cell r="AO53">
            <v>32.1</v>
          </cell>
          <cell r="AP53">
            <v>0</v>
          </cell>
          <cell r="AQ53">
            <v>55.56</v>
          </cell>
          <cell r="AR53">
            <v>42.37</v>
          </cell>
          <cell r="AS53">
            <v>0</v>
          </cell>
          <cell r="AT53">
            <v>700</v>
          </cell>
          <cell r="AU53">
            <v>1360</v>
          </cell>
        </row>
        <row r="54">
          <cell r="AH54" t="str">
            <v>EPF</v>
          </cell>
          <cell r="AI54" t="str">
            <v>EPOXY-POLYAMINE,FINISH</v>
          </cell>
          <cell r="AJ54" t="str">
            <v>4465(A-650)</v>
          </cell>
          <cell r="AK54" t="str">
            <v>SP-08</v>
          </cell>
          <cell r="AL54">
            <v>0</v>
          </cell>
          <cell r="AM54">
            <v>1</v>
          </cell>
          <cell r="AN54">
            <v>21</v>
          </cell>
          <cell r="AO54">
            <v>24.4</v>
          </cell>
          <cell r="AP54">
            <v>0</v>
          </cell>
          <cell r="AQ54">
            <v>42.86</v>
          </cell>
          <cell r="AR54">
            <v>25</v>
          </cell>
          <cell r="AS54">
            <v>0</v>
          </cell>
          <cell r="AT54">
            <v>900</v>
          </cell>
          <cell r="AU54">
            <v>610</v>
          </cell>
        </row>
        <row r="55">
          <cell r="AH55" t="str">
            <v>EPRLP</v>
          </cell>
          <cell r="AI55" t="str">
            <v>EPOXY/POLYAMINE,RED LEAD PRIMER</v>
          </cell>
          <cell r="AJ55" t="str">
            <v>4570(A-700)</v>
          </cell>
          <cell r="AK55" t="str">
            <v>SP-09</v>
          </cell>
          <cell r="AL55">
            <v>0</v>
          </cell>
          <cell r="AM55">
            <v>1</v>
          </cell>
          <cell r="AN55">
            <v>21</v>
          </cell>
          <cell r="AO55">
            <v>32</v>
          </cell>
          <cell r="AP55">
            <v>0</v>
          </cell>
          <cell r="AQ55">
            <v>42.86</v>
          </cell>
          <cell r="AR55">
            <v>23.75</v>
          </cell>
          <cell r="AS55">
            <v>0</v>
          </cell>
          <cell r="AT55">
            <v>900</v>
          </cell>
          <cell r="AU55">
            <v>760</v>
          </cell>
        </row>
        <row r="56">
          <cell r="AH56" t="str">
            <v>EMOP</v>
          </cell>
          <cell r="AI56" t="str">
            <v xml:space="preserve">EPOXY MIO PRIMER </v>
          </cell>
          <cell r="AJ56" t="str">
            <v>4691(Ar-910)</v>
          </cell>
          <cell r="AK56" t="str">
            <v>1050(EP-20)</v>
          </cell>
          <cell r="AL56" t="str">
            <v>76</v>
          </cell>
          <cell r="AM56">
            <v>1</v>
          </cell>
          <cell r="AN56">
            <v>17.3</v>
          </cell>
          <cell r="AO56">
            <v>9.2799999999999994</v>
          </cell>
          <cell r="AP56">
            <v>30.9</v>
          </cell>
          <cell r="AQ56">
            <v>43.35</v>
          </cell>
          <cell r="AR56">
            <v>31.25</v>
          </cell>
          <cell r="AS56">
            <v>25.89</v>
          </cell>
          <cell r="AT56">
            <v>750</v>
          </cell>
          <cell r="AU56">
            <v>290</v>
          </cell>
          <cell r="AV56">
            <v>800</v>
          </cell>
        </row>
        <row r="57">
          <cell r="AH57" t="str">
            <v>EPCP</v>
          </cell>
          <cell r="AI57" t="str">
            <v>EPOXY-PHENOLIC CURED PRIMER .</v>
          </cell>
          <cell r="AJ57" t="str">
            <v>4691(Ar-910)</v>
          </cell>
          <cell r="AK57" t="str">
            <v>1060</v>
          </cell>
          <cell r="AL57" t="str">
            <v>76</v>
          </cell>
          <cell r="AM57">
            <v>1</v>
          </cell>
          <cell r="AN57">
            <v>17.3</v>
          </cell>
          <cell r="AO57">
            <v>19.2</v>
          </cell>
          <cell r="AP57">
            <v>30.9</v>
          </cell>
          <cell r="AQ57">
            <v>43.35</v>
          </cell>
          <cell r="AR57">
            <v>31.25</v>
          </cell>
          <cell r="AS57">
            <v>25.89</v>
          </cell>
          <cell r="AT57">
            <v>750</v>
          </cell>
          <cell r="AU57">
            <v>600</v>
          </cell>
          <cell r="AV57">
            <v>800</v>
          </cell>
        </row>
        <row r="59">
          <cell r="AI59" t="str">
            <v xml:space="preserve">CHLORINATED RUBBER RESIN </v>
          </cell>
        </row>
        <row r="60">
          <cell r="AH60" t="str">
            <v>CRRLP</v>
          </cell>
          <cell r="AI60" t="str">
            <v xml:space="preserve">CALORINATED RUBBER RED LEAD PRIMER </v>
          </cell>
          <cell r="AJ60" t="str">
            <v>0201</v>
          </cell>
          <cell r="AK60" t="str">
            <v>1402(RF-63)</v>
          </cell>
          <cell r="AL60" t="str">
            <v>530</v>
          </cell>
          <cell r="AM60">
            <v>1</v>
          </cell>
          <cell r="AN60">
            <v>14.7</v>
          </cell>
          <cell r="AO60">
            <v>12.9</v>
          </cell>
          <cell r="AP60">
            <v>15.5</v>
          </cell>
          <cell r="AQ60">
            <v>32.65</v>
          </cell>
          <cell r="AR60">
            <v>37.979999999999997</v>
          </cell>
          <cell r="AS60">
            <v>36.450000000000003</v>
          </cell>
          <cell r="AT60">
            <v>480</v>
          </cell>
          <cell r="AU60">
            <v>490</v>
          </cell>
          <cell r="AV60">
            <v>565</v>
          </cell>
        </row>
        <row r="61">
          <cell r="AH61" t="str">
            <v>CRZCP</v>
          </cell>
          <cell r="AI61" t="str">
            <v>CHLORINATED RUBBER PRIMER ZINC CHROMATE PR.</v>
          </cell>
          <cell r="AJ61" t="str">
            <v>0211</v>
          </cell>
          <cell r="AK61" t="str">
            <v>1450(RF-67)</v>
          </cell>
          <cell r="AL61" t="str">
            <v>540</v>
          </cell>
          <cell r="AM61">
            <v>1</v>
          </cell>
          <cell r="AN61">
            <v>15.5</v>
          </cell>
          <cell r="AO61">
            <v>11.3</v>
          </cell>
          <cell r="AP61">
            <v>14.1</v>
          </cell>
          <cell r="AQ61">
            <v>30.97</v>
          </cell>
          <cell r="AR61">
            <v>42.48</v>
          </cell>
          <cell r="AS61">
            <v>36.450000000000003</v>
          </cell>
          <cell r="AT61">
            <v>480</v>
          </cell>
          <cell r="AU61">
            <v>480</v>
          </cell>
          <cell r="AV61">
            <v>514</v>
          </cell>
        </row>
        <row r="62">
          <cell r="AH62" t="str">
            <v>CRROP</v>
          </cell>
          <cell r="AI62" t="str">
            <v xml:space="preserve">CHLORINATED RUBBER RED OXIDE PRIMER </v>
          </cell>
          <cell r="AJ62" t="str">
            <v>0221</v>
          </cell>
          <cell r="AK62" t="str">
            <v>1403(RF-65)</v>
          </cell>
          <cell r="AL62" t="str">
            <v>510</v>
          </cell>
          <cell r="AM62">
            <v>1</v>
          </cell>
          <cell r="AN62">
            <v>14.6</v>
          </cell>
          <cell r="AO62">
            <v>12.1</v>
          </cell>
          <cell r="AP62">
            <v>31</v>
          </cell>
          <cell r="AQ62">
            <v>30.82</v>
          </cell>
          <cell r="AR62">
            <v>38.020000000000003</v>
          </cell>
          <cell r="AS62">
            <v>38.549999999999997</v>
          </cell>
          <cell r="AT62">
            <v>450</v>
          </cell>
          <cell r="AU62">
            <v>460</v>
          </cell>
          <cell r="AV62">
            <v>1195</v>
          </cell>
        </row>
        <row r="63">
          <cell r="AH63" t="str">
            <v>CRF</v>
          </cell>
          <cell r="AI63" t="str">
            <v xml:space="preserve">CHLORINATED RUBBER FINISH </v>
          </cell>
          <cell r="AJ63" t="str">
            <v>0251</v>
          </cell>
          <cell r="AK63" t="str">
            <v>1401</v>
          </cell>
          <cell r="AL63" t="str">
            <v>520</v>
          </cell>
          <cell r="AM63">
            <v>1</v>
          </cell>
          <cell r="AN63">
            <v>18.899999999999999</v>
          </cell>
          <cell r="AO63">
            <v>15.8</v>
          </cell>
          <cell r="AP63">
            <v>16.7</v>
          </cell>
          <cell r="AQ63">
            <v>31.75</v>
          </cell>
          <cell r="AR63">
            <v>34.18</v>
          </cell>
          <cell r="AS63">
            <v>33.83</v>
          </cell>
          <cell r="AT63">
            <v>600</v>
          </cell>
          <cell r="AU63">
            <v>540</v>
          </cell>
          <cell r="AV63">
            <v>565</v>
          </cell>
        </row>
        <row r="64">
          <cell r="AH64" t="str">
            <v>CRATP</v>
          </cell>
          <cell r="AI64" t="str">
            <v>C RUBBER ALUMINUM TRIPOLYPHOSPHATE PRIMER</v>
          </cell>
          <cell r="AJ64" t="str">
            <v>0203</v>
          </cell>
          <cell r="AK64">
            <v>0</v>
          </cell>
          <cell r="AL64" t="str">
            <v>531</v>
          </cell>
          <cell r="AM64">
            <v>1</v>
          </cell>
          <cell r="AN64">
            <v>13.4</v>
          </cell>
          <cell r="AO64">
            <v>0</v>
          </cell>
          <cell r="AP64">
            <v>14.5</v>
          </cell>
          <cell r="AQ64">
            <v>37.31</v>
          </cell>
          <cell r="AR64">
            <v>0</v>
          </cell>
          <cell r="AS64">
            <v>36.409999999999997</v>
          </cell>
          <cell r="AT64">
            <v>500</v>
          </cell>
          <cell r="AU64">
            <v>0</v>
          </cell>
          <cell r="AV64">
            <v>528</v>
          </cell>
        </row>
        <row r="65">
          <cell r="AH65" t="str">
            <v>PCRF</v>
          </cell>
          <cell r="AI65" t="str">
            <v>PIGMENTED CHLORINATED RUBBER FINISH</v>
          </cell>
          <cell r="AJ65" t="str">
            <v>4470(C-700)</v>
          </cell>
          <cell r="AK65" t="str">
            <v>RF-51~56</v>
          </cell>
          <cell r="AL65" t="str">
            <v>560</v>
          </cell>
          <cell r="AM65">
            <v>1</v>
          </cell>
          <cell r="AN65">
            <v>27.1</v>
          </cell>
          <cell r="AO65">
            <v>12.3</v>
          </cell>
          <cell r="AP65">
            <v>13.5</v>
          </cell>
          <cell r="AQ65">
            <v>33.21</v>
          </cell>
          <cell r="AR65">
            <v>38.21</v>
          </cell>
          <cell r="AS65">
            <v>33.78</v>
          </cell>
          <cell r="AT65">
            <v>900</v>
          </cell>
          <cell r="AU65">
            <v>470</v>
          </cell>
          <cell r="AV65">
            <v>456</v>
          </cell>
        </row>
        <row r="66">
          <cell r="AH66" t="str">
            <v>CRRLP</v>
          </cell>
          <cell r="AI66" t="str">
            <v xml:space="preserve">CHLORINATED RUBBER RED LEAD PRIMER </v>
          </cell>
          <cell r="AJ66" t="str">
            <v>4575(C-750)</v>
          </cell>
          <cell r="AK66">
            <v>456</v>
          </cell>
          <cell r="AL66" t="str">
            <v>500</v>
          </cell>
          <cell r="AM66">
            <v>1</v>
          </cell>
          <cell r="AN66">
            <v>17.2</v>
          </cell>
          <cell r="AO66">
            <v>17.199996948242187</v>
          </cell>
          <cell r="AP66">
            <v>15</v>
          </cell>
          <cell r="AQ66">
            <v>37.79</v>
          </cell>
          <cell r="AR66">
            <v>0</v>
          </cell>
          <cell r="AS66">
            <v>30.4</v>
          </cell>
          <cell r="AT66">
            <v>650</v>
          </cell>
          <cell r="AU66">
            <v>0</v>
          </cell>
          <cell r="AV66">
            <v>456</v>
          </cell>
        </row>
        <row r="67">
          <cell r="AH67" t="str">
            <v>CRROP</v>
          </cell>
          <cell r="AI67" t="str">
            <v xml:space="preserve">CHLORINATED RUBBER RED LEAD-RED OXIDE PRIMER </v>
          </cell>
          <cell r="AJ67" t="str">
            <v>4576(C-760)</v>
          </cell>
          <cell r="AK67">
            <v>0</v>
          </cell>
          <cell r="AL67" t="str">
            <v>550</v>
          </cell>
          <cell r="AM67">
            <v>1</v>
          </cell>
          <cell r="AN67">
            <v>15.9</v>
          </cell>
          <cell r="AO67">
            <v>0</v>
          </cell>
          <cell r="AP67">
            <v>14.8</v>
          </cell>
          <cell r="AQ67">
            <v>38.99</v>
          </cell>
          <cell r="AR67">
            <v>0</v>
          </cell>
          <cell r="AS67">
            <v>33.78</v>
          </cell>
          <cell r="AT67">
            <v>620</v>
          </cell>
          <cell r="AU67">
            <v>0</v>
          </cell>
          <cell r="AV67">
            <v>500</v>
          </cell>
        </row>
        <row r="68">
          <cell r="AH68" t="str">
            <v>VZCP</v>
          </cell>
          <cell r="AI68" t="str">
            <v>CHLORINATED RUBBER BASE M.I.O.COATING</v>
          </cell>
          <cell r="AJ68" t="str">
            <v>4693(Ar-930)</v>
          </cell>
          <cell r="AK68" t="str">
            <v>1452(RF-68)</v>
          </cell>
          <cell r="AL68" t="str">
            <v>600</v>
          </cell>
          <cell r="AM68">
            <v>1</v>
          </cell>
          <cell r="AN68">
            <v>16.399999999999999</v>
          </cell>
          <cell r="AO68">
            <v>13.2</v>
          </cell>
          <cell r="AP68">
            <v>14.8</v>
          </cell>
          <cell r="AQ68">
            <v>37.799999999999997</v>
          </cell>
          <cell r="AR68">
            <v>37.880000000000003</v>
          </cell>
          <cell r="AS68">
            <v>33.72</v>
          </cell>
          <cell r="AT68">
            <v>620</v>
          </cell>
          <cell r="AU68">
            <v>500</v>
          </cell>
          <cell r="AV68">
            <v>499</v>
          </cell>
        </row>
        <row r="70">
          <cell r="AH70" t="str">
            <v>HF400</v>
          </cell>
          <cell r="AI70" t="str">
            <v>HEAT-RESISTING PAINT 400'C ALUM. SERIES.</v>
          </cell>
          <cell r="AJ70" t="str">
            <v>0654</v>
          </cell>
          <cell r="AK70" t="str">
            <v>1503</v>
          </cell>
          <cell r="AL70">
            <v>499</v>
          </cell>
          <cell r="AM70">
            <v>499</v>
          </cell>
          <cell r="AN70">
            <v>499</v>
          </cell>
          <cell r="AO70">
            <v>499</v>
          </cell>
          <cell r="AP70">
            <v>499</v>
          </cell>
          <cell r="AQ70">
            <v>499</v>
          </cell>
          <cell r="AR70">
            <v>499</v>
          </cell>
          <cell r="AS70">
            <v>499</v>
          </cell>
          <cell r="AT70">
            <v>499</v>
          </cell>
          <cell r="AU70">
            <v>499</v>
          </cell>
          <cell r="AV70">
            <v>406</v>
          </cell>
        </row>
        <row r="71">
          <cell r="AI71" t="str">
            <v xml:space="preserve">SILICONE RESIN </v>
          </cell>
          <cell r="AJ71">
            <v>0</v>
          </cell>
          <cell r="AK71">
            <v>0</v>
          </cell>
          <cell r="AL71">
            <v>0</v>
          </cell>
          <cell r="AM71">
            <v>0</v>
          </cell>
          <cell r="AN71">
            <v>0</v>
          </cell>
          <cell r="AO71">
            <v>0</v>
          </cell>
          <cell r="AP71">
            <v>0</v>
          </cell>
          <cell r="AQ71">
            <v>0</v>
          </cell>
          <cell r="AR71">
            <v>0</v>
          </cell>
          <cell r="AS71">
            <v>0</v>
          </cell>
          <cell r="AT71">
            <v>440</v>
          </cell>
        </row>
        <row r="72">
          <cell r="AH72" t="str">
            <v>HP200</v>
          </cell>
          <cell r="AI72" t="str">
            <v>HEAT-RESISTING PRIMER 200'C ,SILICONE SERIES.</v>
          </cell>
          <cell r="AJ72" t="str">
            <v>0631</v>
          </cell>
          <cell r="AK72" t="str">
            <v>1512</v>
          </cell>
          <cell r="AL72">
            <v>0</v>
          </cell>
          <cell r="AM72">
            <v>1</v>
          </cell>
          <cell r="AN72">
            <v>16.5</v>
          </cell>
          <cell r="AO72">
            <v>26.2</v>
          </cell>
          <cell r="AP72">
            <v>0</v>
          </cell>
          <cell r="AQ72">
            <v>36.36</v>
          </cell>
          <cell r="AR72">
            <v>38.17</v>
          </cell>
          <cell r="AS72">
            <v>0</v>
          </cell>
          <cell r="AT72">
            <v>600</v>
          </cell>
          <cell r="AU72">
            <v>1000</v>
          </cell>
        </row>
        <row r="73">
          <cell r="AH73" t="str">
            <v>HP300</v>
          </cell>
          <cell r="AI73" t="str">
            <v xml:space="preserve">HEAT-RESISTING PRIMER 300'C </v>
          </cell>
          <cell r="AJ73" t="str">
            <v>0632</v>
          </cell>
          <cell r="AK73" t="str">
            <v>1507</v>
          </cell>
          <cell r="AL73" t="str">
            <v>330-1</v>
          </cell>
          <cell r="AM73">
            <v>1</v>
          </cell>
          <cell r="AN73">
            <v>20.7</v>
          </cell>
          <cell r="AO73">
            <v>20.399999999999999</v>
          </cell>
          <cell r="AP73">
            <v>29</v>
          </cell>
          <cell r="AQ73">
            <v>36.229999999999997</v>
          </cell>
          <cell r="AR73">
            <v>38.24</v>
          </cell>
          <cell r="AS73">
            <v>33.76</v>
          </cell>
          <cell r="AT73">
            <v>750</v>
          </cell>
          <cell r="AU73">
            <v>780</v>
          </cell>
          <cell r="AV73">
            <v>979</v>
          </cell>
        </row>
        <row r="74">
          <cell r="AH74" t="str">
            <v>HP500</v>
          </cell>
          <cell r="AI74" t="str">
            <v>HEAT-RESISTING PRIMER 500'C</v>
          </cell>
          <cell r="AJ74" t="str">
            <v>0634</v>
          </cell>
          <cell r="AK74" t="str">
            <v>1501</v>
          </cell>
          <cell r="AL74">
            <v>0</v>
          </cell>
          <cell r="AM74">
            <v>1</v>
          </cell>
          <cell r="AN74">
            <v>35.799999999999997</v>
          </cell>
          <cell r="AO74">
            <v>34.1</v>
          </cell>
          <cell r="AP74">
            <v>0</v>
          </cell>
          <cell r="AQ74">
            <v>36.31</v>
          </cell>
          <cell r="AR74">
            <v>38.119999999999997</v>
          </cell>
          <cell r="AS74">
            <v>0</v>
          </cell>
          <cell r="AT74">
            <v>1300</v>
          </cell>
          <cell r="AU74">
            <v>1300</v>
          </cell>
        </row>
        <row r="75">
          <cell r="AH75" t="str">
            <v>HP600</v>
          </cell>
          <cell r="AI75" t="str">
            <v>HEAT-RESISTING PRIMER 600'C</v>
          </cell>
          <cell r="AJ75" t="str">
            <v>0635</v>
          </cell>
          <cell r="AK75" t="str">
            <v>1500</v>
          </cell>
          <cell r="AL75" t="str">
            <v>320-1</v>
          </cell>
          <cell r="AM75">
            <v>1</v>
          </cell>
          <cell r="AN75">
            <v>44.09</v>
          </cell>
          <cell r="AO75">
            <v>34.1</v>
          </cell>
          <cell r="AP75">
            <v>44.4</v>
          </cell>
          <cell r="AQ75">
            <v>31.75</v>
          </cell>
          <cell r="AR75">
            <v>38.119999999999997</v>
          </cell>
          <cell r="AS75">
            <v>33.78</v>
          </cell>
          <cell r="AT75">
            <v>1400</v>
          </cell>
          <cell r="AU75">
            <v>1300</v>
          </cell>
          <cell r="AV75">
            <v>1500</v>
          </cell>
        </row>
        <row r="76">
          <cell r="AH76" t="str">
            <v>HF200</v>
          </cell>
          <cell r="AI76" t="str">
            <v>HEAT-RESISTING PAINT 200'C SILICONE SREIES.</v>
          </cell>
          <cell r="AJ76" t="str">
            <v>0651</v>
          </cell>
          <cell r="AK76" t="str">
            <v>1504</v>
          </cell>
          <cell r="AL76">
            <v>0</v>
          </cell>
          <cell r="AM76">
            <v>1</v>
          </cell>
          <cell r="AN76">
            <v>17.5</v>
          </cell>
          <cell r="AO76">
            <v>27.3</v>
          </cell>
          <cell r="AP76">
            <v>0</v>
          </cell>
          <cell r="AQ76">
            <v>30.29</v>
          </cell>
          <cell r="AR76">
            <v>28.57</v>
          </cell>
          <cell r="AS76">
            <v>0</v>
          </cell>
          <cell r="AT76">
            <v>530</v>
          </cell>
          <cell r="AU76">
            <v>780</v>
          </cell>
        </row>
        <row r="77">
          <cell r="AH77" t="str">
            <v>HF300</v>
          </cell>
          <cell r="AI77" t="str">
            <v>HEAT-RESISTING PAINT 300'C</v>
          </cell>
          <cell r="AJ77" t="str">
            <v>0652</v>
          </cell>
          <cell r="AK77" t="str">
            <v>1505</v>
          </cell>
          <cell r="AL77" t="str">
            <v>330</v>
          </cell>
          <cell r="AM77">
            <v>1</v>
          </cell>
          <cell r="AN77">
            <v>27.6</v>
          </cell>
          <cell r="AO77">
            <v>27.3</v>
          </cell>
          <cell r="AP77">
            <v>28.4</v>
          </cell>
          <cell r="AQ77">
            <v>27.17</v>
          </cell>
          <cell r="AR77">
            <v>28.57</v>
          </cell>
          <cell r="AS77">
            <v>32.54</v>
          </cell>
          <cell r="AT77">
            <v>750</v>
          </cell>
          <cell r="AU77">
            <v>780</v>
          </cell>
          <cell r="AV77">
            <v>924</v>
          </cell>
        </row>
        <row r="78">
          <cell r="AH78" t="str">
            <v>HF400</v>
          </cell>
          <cell r="AI78" t="str">
            <v>HEAT-RESISTING PAINT 400'C ALUM. SERIES.</v>
          </cell>
          <cell r="AJ78" t="str">
            <v>0654</v>
          </cell>
          <cell r="AK78" t="str">
            <v>1503</v>
          </cell>
          <cell r="AL78">
            <v>0</v>
          </cell>
          <cell r="AM78">
            <v>1</v>
          </cell>
          <cell r="AN78">
            <v>51.61</v>
          </cell>
          <cell r="AO78">
            <v>59.4</v>
          </cell>
          <cell r="AP78">
            <v>0</v>
          </cell>
          <cell r="AQ78">
            <v>25.19</v>
          </cell>
          <cell r="AR78">
            <v>28.62</v>
          </cell>
          <cell r="AS78">
            <v>0</v>
          </cell>
          <cell r="AT78">
            <v>1300</v>
          </cell>
          <cell r="AU78">
            <v>1700</v>
          </cell>
        </row>
        <row r="79">
          <cell r="AH79" t="str">
            <v>HF600</v>
          </cell>
          <cell r="AI79" t="str">
            <v>HEAT-RESISTING PAINT 600'C</v>
          </cell>
          <cell r="AJ79" t="str">
            <v>0655</v>
          </cell>
          <cell r="AK79" t="str">
            <v>1508</v>
          </cell>
          <cell r="AL79" t="str">
            <v>320</v>
          </cell>
          <cell r="AM79">
            <v>1</v>
          </cell>
          <cell r="AN79">
            <v>74.400000000000006</v>
          </cell>
          <cell r="AO79">
            <v>52.39</v>
          </cell>
          <cell r="AP79">
            <v>43.5</v>
          </cell>
          <cell r="AQ79">
            <v>20.16</v>
          </cell>
          <cell r="AR79">
            <v>28.63</v>
          </cell>
          <cell r="AS79">
            <v>32.479999999999997</v>
          </cell>
          <cell r="AT79">
            <v>1500</v>
          </cell>
          <cell r="AU79">
            <v>1500</v>
          </cell>
          <cell r="AV79">
            <v>1413</v>
          </cell>
        </row>
        <row r="80">
          <cell r="AH80" t="str">
            <v>ITIP</v>
          </cell>
          <cell r="AI80" t="str">
            <v>THERMOINDICATIVE PAINT INTERBOND TEMP. INDICATING PAINT</v>
          </cell>
          <cell r="AJ80" t="str">
            <v>0654</v>
          </cell>
          <cell r="AK80" t="str">
            <v>HAA-705</v>
          </cell>
          <cell r="AL80">
            <v>0</v>
          </cell>
          <cell r="AM80">
            <v>1</v>
          </cell>
          <cell r="AN80">
            <v>51.61</v>
          </cell>
          <cell r="AO80">
            <v>68</v>
          </cell>
          <cell r="AP80">
            <v>0</v>
          </cell>
          <cell r="AQ80">
            <v>25.19</v>
          </cell>
          <cell r="AR80">
            <v>10</v>
          </cell>
          <cell r="AS80">
            <v>0</v>
          </cell>
          <cell r="AT80">
            <v>1300</v>
          </cell>
          <cell r="AU80">
            <v>680</v>
          </cell>
        </row>
        <row r="81">
          <cell r="AI81" t="str">
            <v>RED LEAD PRIMER</v>
          </cell>
          <cell r="AJ81" t="str">
            <v>0102</v>
          </cell>
          <cell r="AK81" t="str">
            <v>906(OP-92)</v>
          </cell>
          <cell r="AL81" t="str">
            <v>220</v>
          </cell>
          <cell r="AM81">
            <v>1</v>
          </cell>
          <cell r="AN81">
            <v>8.7799999999999994</v>
          </cell>
          <cell r="AO81">
            <v>10</v>
          </cell>
          <cell r="AP81">
            <v>12.4</v>
          </cell>
          <cell r="AQ81">
            <v>47.83</v>
          </cell>
          <cell r="AR81">
            <v>42</v>
          </cell>
          <cell r="AS81">
            <v>38.71</v>
          </cell>
          <cell r="AT81">
            <v>420</v>
          </cell>
          <cell r="AU81">
            <v>420</v>
          </cell>
          <cell r="AV81">
            <v>480</v>
          </cell>
        </row>
        <row r="82">
          <cell r="AI82" t="str">
            <v xml:space="preserve">POLY-VINYL BUTYRAL RESIN (PVB) </v>
          </cell>
          <cell r="AJ82">
            <v>0</v>
          </cell>
          <cell r="AK82">
            <v>0</v>
          </cell>
          <cell r="AL82">
            <v>0</v>
          </cell>
          <cell r="AM82">
            <v>0</v>
          </cell>
          <cell r="AN82">
            <v>0</v>
          </cell>
          <cell r="AO82">
            <v>0</v>
          </cell>
          <cell r="AP82">
            <v>0</v>
          </cell>
          <cell r="AQ82">
            <v>0</v>
          </cell>
          <cell r="AR82">
            <v>0</v>
          </cell>
          <cell r="AS82">
            <v>0</v>
          </cell>
          <cell r="AT82">
            <v>540</v>
          </cell>
          <cell r="AU82">
            <v>570</v>
          </cell>
        </row>
        <row r="83">
          <cell r="AH83" t="str">
            <v>VRLP</v>
          </cell>
          <cell r="AI83" t="str">
            <v>VINYL RED LEAD PRIMER</v>
          </cell>
          <cell r="AJ83" t="str">
            <v>0301</v>
          </cell>
          <cell r="AK83" t="str">
            <v>SP30(VP-71)</v>
          </cell>
          <cell r="AL83" t="str">
            <v xml:space="preserve"> 21</v>
          </cell>
          <cell r="AM83">
            <v>1</v>
          </cell>
          <cell r="AN83">
            <v>21.8</v>
          </cell>
          <cell r="AO83">
            <v>25.3</v>
          </cell>
          <cell r="AP83">
            <v>64.900000000000006</v>
          </cell>
          <cell r="AQ83">
            <v>25.23</v>
          </cell>
          <cell r="AR83">
            <v>23.72</v>
          </cell>
          <cell r="AS83">
            <v>21.57</v>
          </cell>
          <cell r="AT83">
            <v>550</v>
          </cell>
          <cell r="AU83">
            <v>600</v>
          </cell>
          <cell r="AV83">
            <v>1400</v>
          </cell>
        </row>
        <row r="84">
          <cell r="AH84" t="str">
            <v>VZCP</v>
          </cell>
          <cell r="AI84" t="str">
            <v>VINYL ZINC CHRMATE PRIMER</v>
          </cell>
          <cell r="AJ84" t="str">
            <v>0311</v>
          </cell>
          <cell r="AK84" t="str">
            <v>VP-72</v>
          </cell>
          <cell r="AL84">
            <v>0</v>
          </cell>
          <cell r="AM84">
            <v>1</v>
          </cell>
          <cell r="AN84">
            <v>24.5</v>
          </cell>
          <cell r="AO84">
            <v>28.8</v>
          </cell>
          <cell r="AP84">
            <v>0</v>
          </cell>
          <cell r="AQ84">
            <v>22.04</v>
          </cell>
          <cell r="AR84">
            <v>19.79</v>
          </cell>
          <cell r="AS84">
            <v>0</v>
          </cell>
          <cell r="AT84">
            <v>540</v>
          </cell>
          <cell r="AU84">
            <v>570</v>
          </cell>
        </row>
        <row r="85">
          <cell r="AH85" t="str">
            <v>WP</v>
          </cell>
          <cell r="AI85" t="str">
            <v>WASH PRIMER</v>
          </cell>
          <cell r="AJ85" t="str">
            <v>0345</v>
          </cell>
          <cell r="AK85" t="str">
            <v>908(SP-02)</v>
          </cell>
          <cell r="AL85" t="str">
            <v xml:space="preserve"> 11</v>
          </cell>
          <cell r="AM85">
            <v>1</v>
          </cell>
          <cell r="AN85">
            <v>55.83</v>
          </cell>
          <cell r="AO85">
            <v>37.1</v>
          </cell>
          <cell r="AP85">
            <v>78.3</v>
          </cell>
          <cell r="AQ85">
            <v>8.06</v>
          </cell>
          <cell r="AR85">
            <v>11.86</v>
          </cell>
          <cell r="AS85">
            <v>8.94</v>
          </cell>
          <cell r="AT85">
            <v>450</v>
          </cell>
          <cell r="AU85">
            <v>440</v>
          </cell>
          <cell r="AV85">
            <v>700</v>
          </cell>
        </row>
        <row r="86">
          <cell r="AH86" t="str">
            <v>VE</v>
          </cell>
          <cell r="AI86" t="str">
            <v xml:space="preserve">VINYL ENAMEL </v>
          </cell>
          <cell r="AJ86" t="str">
            <v>0351</v>
          </cell>
          <cell r="AK86" t="str">
            <v>SP32(VA-11)</v>
          </cell>
          <cell r="AL86">
            <v>0</v>
          </cell>
          <cell r="AM86">
            <v>1</v>
          </cell>
          <cell r="AN86">
            <v>29.1</v>
          </cell>
          <cell r="AO86">
            <v>26.21</v>
          </cell>
          <cell r="AP86">
            <v>0</v>
          </cell>
          <cell r="AQ86">
            <v>18.899999999999999</v>
          </cell>
          <cell r="AR86">
            <v>19.079999999999998</v>
          </cell>
          <cell r="AS86">
            <v>0</v>
          </cell>
          <cell r="AT86">
            <v>550</v>
          </cell>
          <cell r="AU86">
            <v>500</v>
          </cell>
        </row>
        <row r="87">
          <cell r="AI87" t="str">
            <v>PIGMENTED PVC VINYL FINISH</v>
          </cell>
          <cell r="AJ87" t="str">
            <v>4340(U-400)</v>
          </cell>
          <cell r="AK87" t="str">
            <v>SP34(VA-51)</v>
          </cell>
          <cell r="AL87">
            <v>0</v>
          </cell>
          <cell r="AM87">
            <v>1</v>
          </cell>
          <cell r="AN87">
            <v>21.2</v>
          </cell>
          <cell r="AO87">
            <v>27.3</v>
          </cell>
          <cell r="AP87">
            <v>0</v>
          </cell>
          <cell r="AQ87">
            <v>30.19</v>
          </cell>
          <cell r="AR87">
            <v>19.78</v>
          </cell>
          <cell r="AS87">
            <v>0</v>
          </cell>
          <cell r="AT87">
            <v>640</v>
          </cell>
          <cell r="AU87">
            <v>540</v>
          </cell>
        </row>
        <row r="89">
          <cell r="AI89" t="str">
            <v xml:space="preserve">POLYOL POLYISOCYANATE </v>
          </cell>
        </row>
        <row r="90">
          <cell r="AH90" t="str">
            <v>PCC</v>
          </cell>
          <cell r="AI90" t="str">
            <v xml:space="preserve">POLYURETHANE COATING CLEAR </v>
          </cell>
          <cell r="AJ90" t="str">
            <v>0550</v>
          </cell>
          <cell r="AK90" t="str">
            <v>722</v>
          </cell>
          <cell r="AL90" t="str">
            <v xml:space="preserve"> 67</v>
          </cell>
          <cell r="AM90">
            <v>1</v>
          </cell>
          <cell r="AN90">
            <v>27.8</v>
          </cell>
          <cell r="AO90">
            <v>29.8</v>
          </cell>
          <cell r="AP90">
            <v>81.790000000000006</v>
          </cell>
          <cell r="AQ90">
            <v>25.18</v>
          </cell>
          <cell r="AR90">
            <v>25.17</v>
          </cell>
          <cell r="AS90">
            <v>18.34</v>
          </cell>
          <cell r="AT90">
            <v>700</v>
          </cell>
          <cell r="AU90">
            <v>750</v>
          </cell>
          <cell r="AV90">
            <v>1500</v>
          </cell>
        </row>
        <row r="91">
          <cell r="AH91" t="str">
            <v>PF</v>
          </cell>
          <cell r="AI91" t="str">
            <v>POLYURETHANE COATING</v>
          </cell>
          <cell r="AJ91" t="str">
            <v>0551</v>
          </cell>
          <cell r="AK91" t="str">
            <v>725</v>
          </cell>
          <cell r="AL91" t="str">
            <v xml:space="preserve"> 66</v>
          </cell>
          <cell r="AM91">
            <v>1</v>
          </cell>
          <cell r="AN91">
            <v>33.1</v>
          </cell>
          <cell r="AO91">
            <v>29.8</v>
          </cell>
          <cell r="AP91">
            <v>92.79</v>
          </cell>
          <cell r="AQ91">
            <v>27.19</v>
          </cell>
          <cell r="AR91">
            <v>30.2</v>
          </cell>
          <cell r="AS91">
            <v>18.32</v>
          </cell>
          <cell r="AT91">
            <v>900</v>
          </cell>
          <cell r="AU91">
            <v>900</v>
          </cell>
          <cell r="AV91">
            <v>1700</v>
          </cell>
        </row>
        <row r="92">
          <cell r="AH92" t="str">
            <v>PFC</v>
          </cell>
          <cell r="AI92" t="str">
            <v>POLYURETHANE COATING</v>
          </cell>
          <cell r="AJ92" t="str">
            <v>0551</v>
          </cell>
          <cell r="AK92" t="str">
            <v>UP-04</v>
          </cell>
          <cell r="AL92" t="str">
            <v xml:space="preserve"> 66</v>
          </cell>
          <cell r="AM92">
            <v>1</v>
          </cell>
          <cell r="AN92">
            <v>36.78</v>
          </cell>
          <cell r="AO92">
            <v>16.059999999999999</v>
          </cell>
          <cell r="AP92">
            <v>92.79</v>
          </cell>
          <cell r="AQ92">
            <v>27.19</v>
          </cell>
          <cell r="AR92">
            <v>30.2</v>
          </cell>
          <cell r="AS92">
            <v>18.32</v>
          </cell>
          <cell r="AT92">
            <v>1000</v>
          </cell>
          <cell r="AU92">
            <v>485</v>
          </cell>
          <cell r="AV92">
            <v>1700</v>
          </cell>
        </row>
        <row r="93">
          <cell r="AH93" t="str">
            <v>AICP</v>
          </cell>
          <cell r="AI93" t="str">
            <v>ALIPHATIC ISCYANATE CURED POLYURETHANE FIN.</v>
          </cell>
          <cell r="AJ93" t="str">
            <v>4231(I-300)</v>
          </cell>
          <cell r="AK93" t="str">
            <v>728</v>
          </cell>
          <cell r="AL93">
            <v>0</v>
          </cell>
          <cell r="AM93">
            <v>1</v>
          </cell>
          <cell r="AN93">
            <v>46.3</v>
          </cell>
          <cell r="AO93">
            <v>56.2</v>
          </cell>
          <cell r="AP93">
            <v>0</v>
          </cell>
          <cell r="AQ93">
            <v>30.24</v>
          </cell>
          <cell r="AR93">
            <v>30.25</v>
          </cell>
          <cell r="AS93">
            <v>0</v>
          </cell>
          <cell r="AT93">
            <v>1400</v>
          </cell>
          <cell r="AU93">
            <v>1700</v>
          </cell>
        </row>
        <row r="94">
          <cell r="AI94" t="str">
            <v>POLYURETHANE TANK LINING</v>
          </cell>
          <cell r="AJ94" t="str">
            <v>4230(I-310)</v>
          </cell>
          <cell r="AK94" t="str">
            <v>733</v>
          </cell>
          <cell r="AL94">
            <v>0</v>
          </cell>
          <cell r="AM94">
            <v>1</v>
          </cell>
          <cell r="AN94">
            <v>37</v>
          </cell>
          <cell r="AO94">
            <v>19.8</v>
          </cell>
          <cell r="AP94">
            <v>0</v>
          </cell>
          <cell r="AQ94">
            <v>37.840000000000003</v>
          </cell>
          <cell r="AR94">
            <v>28.79</v>
          </cell>
          <cell r="AS94">
            <v>0</v>
          </cell>
          <cell r="AT94">
            <v>1400</v>
          </cell>
          <cell r="AU94">
            <v>570</v>
          </cell>
        </row>
        <row r="95">
          <cell r="AI95" t="str">
            <v>NON-REACTIVE POLYURETHANE PRIMER</v>
          </cell>
          <cell r="AJ95" t="str">
            <v>4239(I-350)</v>
          </cell>
          <cell r="AK95">
            <v>0</v>
          </cell>
          <cell r="AL95">
            <v>0</v>
          </cell>
          <cell r="AM95">
            <v>1</v>
          </cell>
          <cell r="AN95">
            <v>18</v>
          </cell>
          <cell r="AO95">
            <v>0</v>
          </cell>
          <cell r="AP95">
            <v>0</v>
          </cell>
          <cell r="AQ95">
            <v>55.56</v>
          </cell>
          <cell r="AR95">
            <v>0</v>
          </cell>
          <cell r="AS95">
            <v>0</v>
          </cell>
          <cell r="AT95">
            <v>1000</v>
          </cell>
        </row>
        <row r="96">
          <cell r="AI96" t="str">
            <v>CLEAR POLYURETHANE FINISH</v>
          </cell>
          <cell r="AJ96" t="str">
            <v>4235(I-390)</v>
          </cell>
          <cell r="AK96" t="str">
            <v>1101</v>
          </cell>
          <cell r="AL96">
            <v>0</v>
          </cell>
          <cell r="AM96">
            <v>1</v>
          </cell>
          <cell r="AN96">
            <v>31.7</v>
          </cell>
          <cell r="AO96">
            <v>17</v>
          </cell>
          <cell r="AP96">
            <v>0</v>
          </cell>
          <cell r="AQ96">
            <v>37.85</v>
          </cell>
          <cell r="AR96">
            <v>26.47</v>
          </cell>
          <cell r="AS96">
            <v>0</v>
          </cell>
          <cell r="AT96">
            <v>1200</v>
          </cell>
          <cell r="AU96">
            <v>450</v>
          </cell>
        </row>
        <row r="97">
          <cell r="AI97" t="str">
            <v>URETHANE CHROMATE PRIMER</v>
          </cell>
          <cell r="AJ97" t="str">
            <v>4420(A-200)</v>
          </cell>
          <cell r="AK97" t="str">
            <v>1106</v>
          </cell>
          <cell r="AL97">
            <v>0</v>
          </cell>
          <cell r="AM97">
            <v>1</v>
          </cell>
          <cell r="AN97">
            <v>21.6</v>
          </cell>
          <cell r="AO97">
            <v>12.5</v>
          </cell>
          <cell r="AP97">
            <v>0</v>
          </cell>
          <cell r="AQ97">
            <v>37.04</v>
          </cell>
          <cell r="AR97">
            <v>24</v>
          </cell>
          <cell r="AS97">
            <v>0</v>
          </cell>
          <cell r="AT97">
            <v>800</v>
          </cell>
          <cell r="AU97">
            <v>300</v>
          </cell>
        </row>
        <row r="98">
          <cell r="AI98" t="str">
            <v>ZINC TETROXYCHROMATE BUTYRAL ETCH PRIMER</v>
          </cell>
          <cell r="AJ98" t="str">
            <v>4322(U-220)</v>
          </cell>
          <cell r="AK98" t="str">
            <v>738</v>
          </cell>
          <cell r="AL98">
            <v>0</v>
          </cell>
          <cell r="AM98">
            <v>1</v>
          </cell>
          <cell r="AN98">
            <v>58.41</v>
          </cell>
          <cell r="AO98">
            <v>69.59</v>
          </cell>
          <cell r="AP98">
            <v>0</v>
          </cell>
          <cell r="AQ98">
            <v>8.56</v>
          </cell>
          <cell r="AR98">
            <v>28.74</v>
          </cell>
          <cell r="AS98">
            <v>0</v>
          </cell>
          <cell r="AT98">
            <v>500</v>
          </cell>
          <cell r="AU98">
            <v>2000</v>
          </cell>
        </row>
        <row r="100">
          <cell r="AI100" t="str">
            <v>MASONRY &amp; ACRYLIC PAINT</v>
          </cell>
        </row>
        <row r="101">
          <cell r="AI101" t="str">
            <v>SOLVENT BASE MASONRY PRIMER</v>
          </cell>
          <cell r="AJ101" t="str">
            <v>1541</v>
          </cell>
          <cell r="AK101">
            <v>0</v>
          </cell>
          <cell r="AL101" t="str">
            <v>140</v>
          </cell>
          <cell r="AM101">
            <v>1</v>
          </cell>
          <cell r="AN101">
            <v>9.6999999999999993</v>
          </cell>
          <cell r="AO101">
            <v>0</v>
          </cell>
          <cell r="AP101">
            <v>14</v>
          </cell>
          <cell r="AQ101">
            <v>40.21</v>
          </cell>
          <cell r="AR101">
            <v>0</v>
          </cell>
          <cell r="AS101">
            <v>30.36</v>
          </cell>
          <cell r="AT101">
            <v>390</v>
          </cell>
          <cell r="AU101">
            <v>0</v>
          </cell>
          <cell r="AV101">
            <v>425</v>
          </cell>
        </row>
        <row r="102">
          <cell r="AH102">
            <v>425</v>
          </cell>
          <cell r="AI102" t="str">
            <v>WATER BASE MASONRY PRIMER</v>
          </cell>
          <cell r="AJ102" t="str">
            <v>1546</v>
          </cell>
          <cell r="AK102">
            <v>0</v>
          </cell>
          <cell r="AL102" t="str">
            <v>140-1</v>
          </cell>
          <cell r="AM102">
            <v>1</v>
          </cell>
          <cell r="AN102">
            <v>8.1999999999999993</v>
          </cell>
          <cell r="AO102">
            <v>0</v>
          </cell>
          <cell r="AP102">
            <v>12</v>
          </cell>
          <cell r="AQ102">
            <v>40.24</v>
          </cell>
          <cell r="AR102">
            <v>0</v>
          </cell>
          <cell r="AS102">
            <v>33.83</v>
          </cell>
          <cell r="AT102">
            <v>330</v>
          </cell>
          <cell r="AU102">
            <v>0</v>
          </cell>
          <cell r="AV102">
            <v>406</v>
          </cell>
        </row>
        <row r="103">
          <cell r="AI103" t="str">
            <v>WATER BASE MASONRY PAINT</v>
          </cell>
          <cell r="AJ103" t="str">
            <v>1556</v>
          </cell>
          <cell r="AK103">
            <v>0</v>
          </cell>
          <cell r="AL103">
            <v>0</v>
          </cell>
          <cell r="AM103">
            <v>1</v>
          </cell>
          <cell r="AN103">
            <v>11.9</v>
          </cell>
          <cell r="AO103">
            <v>0</v>
          </cell>
          <cell r="AP103">
            <v>0</v>
          </cell>
          <cell r="AQ103">
            <v>36.97</v>
          </cell>
          <cell r="AR103">
            <v>0</v>
          </cell>
          <cell r="AS103">
            <v>0</v>
          </cell>
          <cell r="AT103">
            <v>440</v>
          </cell>
          <cell r="AU103">
            <v>4.2915242876481667E-310</v>
          </cell>
          <cell r="AV103">
            <v>406.001220703125</v>
          </cell>
        </row>
        <row r="104">
          <cell r="AH104" t="str">
            <v>1656</v>
          </cell>
          <cell r="AI104" t="str">
            <v xml:space="preserve">ACRYLIC EMULSION PAINT </v>
          </cell>
          <cell r="AJ104" t="str">
            <v>1656</v>
          </cell>
          <cell r="AK104">
            <v>0</v>
          </cell>
          <cell r="AL104">
            <v>0</v>
          </cell>
          <cell r="AM104">
            <v>1</v>
          </cell>
          <cell r="AN104">
            <v>9.4</v>
          </cell>
          <cell r="AO104">
            <v>0</v>
          </cell>
          <cell r="AP104">
            <v>25.8</v>
          </cell>
          <cell r="AQ104">
            <v>38.299999999999997</v>
          </cell>
          <cell r="AR104">
            <v>0</v>
          </cell>
          <cell r="AS104">
            <v>34.880000000000003</v>
          </cell>
          <cell r="AT104">
            <v>360</v>
          </cell>
          <cell r="AU104">
            <v>0</v>
          </cell>
          <cell r="AV104">
            <v>900</v>
          </cell>
        </row>
        <row r="105">
          <cell r="AI105" t="str">
            <v xml:space="preserve">EMULSION PAINT </v>
          </cell>
          <cell r="AJ105" t="str">
            <v>1657</v>
          </cell>
          <cell r="AK105">
            <v>0</v>
          </cell>
          <cell r="AL105" t="str">
            <v>130</v>
          </cell>
          <cell r="AM105">
            <v>1</v>
          </cell>
          <cell r="AN105">
            <v>6.4</v>
          </cell>
          <cell r="AO105">
            <v>0</v>
          </cell>
          <cell r="AP105">
            <v>5.8</v>
          </cell>
          <cell r="AQ105">
            <v>40.630000000000003</v>
          </cell>
          <cell r="AR105">
            <v>0</v>
          </cell>
          <cell r="AS105">
            <v>34.83</v>
          </cell>
          <cell r="AT105">
            <v>260</v>
          </cell>
          <cell r="AU105">
            <v>0</v>
          </cell>
          <cell r="AV105">
            <v>202</v>
          </cell>
        </row>
        <row r="106">
          <cell r="AV106">
            <v>193</v>
          </cell>
        </row>
        <row r="107">
          <cell r="AI107" t="str">
            <v>OTHER PAINT</v>
          </cell>
        </row>
        <row r="108">
          <cell r="AH108" t="str">
            <v>AO</v>
          </cell>
          <cell r="AI108" t="str">
            <v>AMERLOCK-400 100,</v>
          </cell>
          <cell r="AJ108">
            <v>0</v>
          </cell>
          <cell r="AK108">
            <v>0</v>
          </cell>
          <cell r="AL108">
            <v>0</v>
          </cell>
          <cell r="AM108">
            <v>1</v>
          </cell>
          <cell r="AN108">
            <v>0</v>
          </cell>
          <cell r="AO108">
            <v>35</v>
          </cell>
          <cell r="AP108">
            <v>0</v>
          </cell>
          <cell r="AQ108">
            <v>0</v>
          </cell>
          <cell r="AR108">
            <v>21</v>
          </cell>
          <cell r="AS108">
            <v>0</v>
          </cell>
          <cell r="AT108">
            <v>0</v>
          </cell>
          <cell r="AU108">
            <v>735</v>
          </cell>
        </row>
        <row r="109">
          <cell r="AI109" t="str">
            <v>BLACK VARNISH</v>
          </cell>
          <cell r="AJ109" t="str">
            <v>1727</v>
          </cell>
          <cell r="AK109">
            <v>0</v>
          </cell>
          <cell r="AL109" t="str">
            <v>170</v>
          </cell>
          <cell r="AM109">
            <v>1</v>
          </cell>
          <cell r="AN109">
            <v>5.8</v>
          </cell>
          <cell r="AO109">
            <v>0</v>
          </cell>
          <cell r="AP109">
            <v>6.2</v>
          </cell>
          <cell r="AQ109">
            <v>34.479999999999997</v>
          </cell>
          <cell r="AR109">
            <v>0</v>
          </cell>
          <cell r="AS109">
            <v>26.94</v>
          </cell>
          <cell r="AT109">
            <v>200</v>
          </cell>
          <cell r="AU109">
            <v>0</v>
          </cell>
          <cell r="AV109">
            <v>167</v>
          </cell>
        </row>
        <row r="110">
          <cell r="AI110" t="str">
            <v>NEO WATER PROOF COATING</v>
          </cell>
          <cell r="AJ110" t="str">
            <v>1728</v>
          </cell>
          <cell r="AK110" t="str">
            <v>1018</v>
          </cell>
          <cell r="AL110" t="str">
            <v>160</v>
          </cell>
          <cell r="AM110">
            <v>1</v>
          </cell>
          <cell r="AN110">
            <v>4.4000000000000004</v>
          </cell>
          <cell r="AO110">
            <v>0</v>
          </cell>
          <cell r="AP110">
            <v>6.7</v>
          </cell>
          <cell r="AQ110">
            <v>227.27</v>
          </cell>
          <cell r="AR110">
            <v>0</v>
          </cell>
          <cell r="AS110">
            <v>28.81</v>
          </cell>
          <cell r="AT110">
            <v>1000</v>
          </cell>
          <cell r="AU110">
            <v>0</v>
          </cell>
          <cell r="AV110">
            <v>193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refreshError="1"/>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refreshError="1"/>
      <sheetData sheetId="224"/>
      <sheetData sheetId="225"/>
      <sheetData sheetId="226"/>
      <sheetData sheetId="227"/>
      <sheetData sheetId="228"/>
      <sheetData sheetId="229"/>
      <sheetData sheetId="230"/>
      <sheetData sheetId="231"/>
      <sheetData sheetId="232"/>
      <sheetData sheetId="233"/>
      <sheetData sheetId="234"/>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refreshError="1"/>
      <sheetData sheetId="306" refreshError="1"/>
      <sheetData sheetId="307" refreshError="1"/>
      <sheetData sheetId="308" refreshError="1"/>
      <sheetData sheetId="309" refreshError="1"/>
      <sheetData sheetId="310" refreshError="1"/>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refreshError="1"/>
      <sheetData sheetId="328" refreshError="1"/>
      <sheetData sheetId="329" refreshError="1"/>
      <sheetData sheetId="330" refreshError="1"/>
      <sheetData sheetId="331" refreshError="1"/>
      <sheetData sheetId="332" refreshError="1"/>
      <sheetData sheetId="333" refreshError="1"/>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sheetData sheetId="375"/>
      <sheetData sheetId="376"/>
      <sheetData sheetId="377"/>
      <sheetData sheetId="378"/>
      <sheetData sheetId="379"/>
      <sheetData sheetId="380"/>
      <sheetData sheetId="381"/>
      <sheetData sheetId="382"/>
      <sheetData sheetId="383"/>
      <sheetData sheetId="384"/>
      <sheetData sheetId="385"/>
      <sheetData sheetId="386" refreshError="1"/>
      <sheetData sheetId="387" refreshError="1"/>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refreshError="1"/>
      <sheetData sheetId="529"/>
      <sheetData sheetId="530"/>
      <sheetData sheetId="531"/>
      <sheetData sheetId="532"/>
      <sheetData sheetId="533"/>
      <sheetData sheetId="534"/>
      <sheetData sheetId="535"/>
      <sheetData sheetId="536"/>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sheetData sheetId="624"/>
      <sheetData sheetId="625"/>
      <sheetData sheetId="626"/>
      <sheetData sheetId="627"/>
      <sheetData sheetId="628"/>
      <sheetData sheetId="629"/>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sheetData sheetId="640"/>
      <sheetData sheetId="641"/>
      <sheetData sheetId="642"/>
      <sheetData sheetId="643"/>
      <sheetData sheetId="644" refreshError="1"/>
      <sheetData sheetId="645" refreshError="1"/>
      <sheetData sheetId="646" refreshError="1"/>
      <sheetData sheetId="647" refreshError="1"/>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sheetData sheetId="684"/>
      <sheetData sheetId="685"/>
      <sheetData sheetId="686"/>
      <sheetData sheetId="687"/>
      <sheetData sheetId="688"/>
      <sheetData sheetId="689"/>
      <sheetData sheetId="690"/>
      <sheetData sheetId="691"/>
      <sheetData sheetId="692"/>
      <sheetData sheetId="693"/>
      <sheetData sheetId="694" refreshError="1"/>
      <sheetData sheetId="695" refreshError="1"/>
      <sheetData sheetId="696"/>
      <sheetData sheetId="697" refreshError="1"/>
      <sheetData sheetId="698" refreshError="1"/>
      <sheetData sheetId="699" refreshError="1"/>
      <sheetData sheetId="700" refreshError="1"/>
      <sheetData sheetId="701" refreshError="1"/>
      <sheetData sheetId="702" refreshError="1"/>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ucap"/>
      <sheetName val="nen"/>
      <sheetName val="mat"/>
      <sheetName val="atgt"/>
      <sheetName val="cong"/>
      <sheetName val="vua"/>
      <sheetName val="gVL"/>
      <sheetName val="dtctiet-k86-Bn=21m"/>
      <sheetName val="dt-thop-k86-Bn=21m"/>
      <sheetName val="th-kphi-k86-Bn=21m"/>
      <sheetName val="ctieuXD"/>
      <sheetName val="gpmb"/>
      <sheetName val="dtoan-k85-Bn=21m-2"/>
      <sheetName val="Sheet2"/>
      <sheetName val="dap-k86-Bn=21m"/>
      <sheetName val="dap"/>
      <sheetName val="00000000"/>
      <sheetName val="XL4Poppy"/>
      <sheetName val="tong hop"/>
      <sheetName val="phan tich DG"/>
      <sheetName val="gia vat lieu"/>
      <sheetName val="gia xe may"/>
      <sheetName val="gia nhan cong"/>
      <sheetName val="XL4Test5"/>
      <sheetName val="31-08"/>
      <sheetName val="01-09"/>
      <sheetName val="02-09"/>
      <sheetName val="03-09"/>
      <sheetName val="04-09"/>
      <sheetName val="05-9"/>
      <sheetName val="06-09"/>
      <sheetName val="07-09"/>
      <sheetName val="08-09"/>
      <sheetName val="C47-456"/>
      <sheetName val="C46"/>
      <sheetName val="C47-PII"/>
      <sheetName val="DTCT"/>
      <sheetName val="TD da"/>
      <sheetName val="THKP"/>
      <sheetName val="DTTH"/>
      <sheetName val="PTDG_duong"/>
      <sheetName val="PTDG cau"/>
      <sheetName val="luong"/>
      <sheetName val="TT-06"/>
      <sheetName val="vc"/>
      <sheetName val="Sheet1"/>
      <sheetName val="Sheet3"/>
      <sheetName val="CTLT"/>
      <sheetName val="CTG4"/>
      <sheetName val="KSTK-cu"/>
      <sheetName val="Bang don gia ks-cu"/>
      <sheetName val="th1"/>
      <sheetName val="denbu"/>
      <sheetName val="TB"/>
      <sheetName val="KSTK-BVTC"/>
      <sheetName val="KSTK-BVTC (2)"/>
      <sheetName val="trabang2"/>
      <sheetName val="VCTbi"/>
      <sheetName val="VC-DC-DH"/>
      <sheetName val="XXXXXXXX"/>
      <sheetName val="XXXXXXX0"/>
      <sheetName val="XXXXXXX1"/>
      <sheetName val="ctTBA"/>
      <sheetName val="tra-vat-lieu"/>
      <sheetName val="dtct cong"/>
      <sheetName val="KSTK-BVTC (2_x0009_"/>
      <sheetName val="Bang don gia ks-c3_x0000__x0000__x0000__x0000__x0000__x0000__x0000__x0000__x0000__x0000__x0000__x0000__x0000_"/>
      <sheetName val="SG"/>
      <sheetName val="DOAM0654CAS"/>
      <sheetName val="hold5"/>
      <sheetName val="hold6"/>
      <sheetName val="IBASE"/>
      <sheetName val="Tra_bang"/>
      <sheetName val="MONTHLY MA (VND)"/>
      <sheetName val="XL4Popr{"/>
      <sheetName val="Ctinh 10kV"/>
      <sheetName val="thu"/>
      <sheetName val="THANG01"/>
      <sheetName val="THANG02"/>
      <sheetName val="BDAN&amp;TKEO"/>
      <sheetName val="THANG03 "/>
      <sheetName val="THANG06  (2)"/>
      <sheetName val="THANG04"/>
      <sheetName val="THANG05 "/>
      <sheetName val="THANG06 "/>
      <sheetName val="THANG07"/>
      <sheetName val="THANG08 (2)"/>
      <sheetName val="THANG08"/>
      <sheetName val="THANG09 "/>
      <sheetName val="TKEO&amp;BDAN"/>
      <sheetName val="10000000"/>
      <sheetName val="SPS"/>
      <sheetName val="MTL$-INTER"/>
      <sheetName val="KSTK-BVTC (2 "/>
      <sheetName val="daq"/>
      <sheetName val="TSO_CHUNG"/>
      <sheetName val="dt-thop-k86-Rn=21m"/>
      <sheetName val="deÿÿu"/>
      <sheetName val="Bang don gia ks-c3?????????????"/>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3"/>
      <sheetName val="Sheet14"/>
      <sheetName val="Sheet15"/>
      <sheetName val="Sheet16"/>
      <sheetName val="Sheet17"/>
      <sheetName val="Sheet18"/>
      <sheetName val="dt-thop-聫86-Bn=21m"/>
      <sheetName val="Sheet6"/>
      <sheetName val="kl cong"/>
      <sheetName val="clvl"/>
      <sheetName val="ptvl"/>
      <sheetName val="k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refreshError="1"/>
      <sheetData sheetId="96"/>
      <sheetData sheetId="97"/>
      <sheetData sheetId="98" refreshError="1"/>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切割 MTL"/>
      <sheetName val="切割 DI"/>
      <sheetName val="ESTI."/>
      <sheetName val="DI-ESTI"/>
      <sheetName val="DTOAN"/>
      <sheetName val="THOP-KL"/>
      <sheetName val="CPHI KKS"/>
      <sheetName val="DG-KSAT"/>
      <sheetName val="TMDAUTU"/>
      <sheetName val="GTXLCHINH"/>
      <sheetName val="CPHI-TT"/>
      <sheetName val="CPHIBUVL"/>
      <sheetName val="CHENH VLCHINH"/>
      <sheetName val="GVLHT"/>
      <sheetName val="DGCT-QCH2"/>
      <sheetName val="XL4Poppy"/>
      <sheetName val="TH"/>
      <sheetName val="XL"/>
      <sheetName val="1E"/>
      <sheetName val="2E"/>
      <sheetName val="3E"/>
      <sheetName val="7D"/>
      <sheetName val="8D"/>
      <sheetName val="14D"/>
      <sheetName val="10D"/>
      <sheetName val="20D"/>
      <sheetName val="22D"/>
      <sheetName val="24D"/>
      <sheetName val="26P"/>
      <sheetName val="28P"/>
      <sheetName val="33P"/>
      <sheetName val="PTro"/>
      <sheetName val="PT"/>
      <sheetName val="VL"/>
      <sheetName val="KSTK"/>
      <sheetName val="A6-II"/>
      <sheetName val="00000000"/>
      <sheetName val="Cauchinh"/>
      <sheetName val="Dongnai"/>
      <sheetName val="TKenh"/>
      <sheetName val="Mhang"/>
      <sheetName val="Duong"/>
      <sheetName val="Chop"/>
      <sheetName val="Huydong"/>
      <sheetName val="THop"/>
      <sheetName val="CtinhCT"/>
      <sheetName val="DBT(h)"/>
      <sheetName val="BP"/>
      <sheetName val="CTduong"/>
      <sheetName val="CTCHop"/>
      <sheetName val="asphal"/>
      <sheetName val="Gvua"/>
      <sheetName val="Sheet1"/>
      <sheetName val="Cmay"/>
      <sheetName val="VL (2)"/>
      <sheetName val="May (2)"/>
      <sheetName val="GVLBo"/>
      <sheetName val="XXXXXXXX"/>
      <sheetName val="Gia VL"/>
      <sheetName val="Bang gia ca may"/>
      <sheetName val="Bang luong CB"/>
      <sheetName val="Bang P.tich CT"/>
      <sheetName val="D.toan chi tiet"/>
      <sheetName val="Bang TH Dtoan"/>
      <sheetName val="NHAN CONG"/>
      <sheetName val="MAY"/>
      <sheetName val="VUA"/>
      <sheetName val="DG CAU"/>
      <sheetName val="THOP CAU"/>
      <sheetName val="TLP CAU"/>
      <sheetName val="DAKT1"/>
      <sheetName val="Sheet3"/>
      <sheetName val="XL4Test5"/>
      <sheetName val="XL4Poppy (2)"/>
      <sheetName val="Bthkl"/>
      <sheetName val="KM247"/>
      <sheetName val="km248"/>
      <sheetName val="km338+00-km338+100(2)"/>
      <sheetName val="km337+136-km337-350"/>
      <sheetName val="km346+600-km346+820 (2)"/>
      <sheetName val="km346+330-km346+600 (2)"/>
      <sheetName val="km346+00-km346+240 (2)"/>
      <sheetName val="km345+400-km345+500 (6)"/>
      <sheetName val="km345+400-km345+5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37+00-km337+34 (3)"/>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cong ty so 9 VINACONEX"/>
      <sheetName val="cong ty so 9 VINACONEX (2)"/>
      <sheetName val="Congty"/>
      <sheetName val="VPPN"/>
      <sheetName val="XN74"/>
      <sheetName val="XN54"/>
      <sheetName val="XN33"/>
      <sheetName val="NK96"/>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Sheet2"/>
      <sheetName val="Quang Tri"/>
      <sheetName val="TTHue"/>
      <sheetName val="Da Nang"/>
      <sheetName val="Quang Nam"/>
      <sheetName val="Quang Ngai"/>
      <sheetName val="TH DH-QN"/>
      <sheetName val="KP HD"/>
      <sheetName val="DB HD"/>
      <sheetName val="tong hop"/>
      <sheetName val="phan tich DG"/>
      <sheetName val="gia vat lieu"/>
      <sheetName val="gia xe may"/>
      <sheetName val="gia nhan cong"/>
      <sheetName val="QTNC-2002"/>
      <sheetName val="QTNC2003"/>
      <sheetName val="QTNC-Tong hop"/>
      <sheetName val="QTVT-Tong hop"/>
      <sheetName val="GTQT-Tong hop"/>
      <sheetName val="QT - Duet"/>
      <sheetName val="Sheet7"/>
      <sheetName val="Sheet8"/>
      <sheetName val="Sheet9"/>
      <sheetName val="Sheet10"/>
      <sheetName val="Sheet11"/>
      <sheetName val="Sheet12"/>
      <sheetName val="Sheet13"/>
      <sheetName val="Sheet14"/>
      <sheetName val="Sheet15"/>
      <sheetName val="Sheet16"/>
      <sheetName val="Chart1"/>
      <sheetName val="Du an nut So"/>
      <sheetName val="Du an nut vong"/>
      <sheetName val="Du an nut Nam cau Tlong"/>
      <sheetName val="Duong kim lien 0 cho dua"/>
      <sheetName val="Du an KTDC Nam trung yen"/>
      <sheetName val="caodothietke"/>
      <sheetName val="TK331A"/>
      <sheetName val="TK131B"/>
      <sheetName val="TK131A"/>
      <sheetName val="TK 331c1"/>
      <sheetName val="TK331C"/>
      <sheetName val="CT331-2003"/>
      <sheetName val="CT 331"/>
      <sheetName val="CT131-2003"/>
      <sheetName val="CT 131"/>
      <sheetName val="TK331B"/>
      <sheetName val="Nhap"/>
      <sheetName val="Thang 8"/>
      <sheetName val="DI_ESTI"/>
      <sheetName val="DTCT"/>
      <sheetName val="PTVT"/>
      <sheetName val="THDT"/>
      <sheetName val="THVT"/>
      <sheetName val="THGT"/>
      <sheetName val="Macro1"/>
      <sheetName val="Macro2"/>
      <sheetName val="Macro3"/>
      <sheetName val="Duong con' vu hcm (8)"/>
      <sheetName val="THANG 09"/>
      <sheetName val="THANG 10"/>
      <sheetName val="C47-456"/>
      <sheetName val="C46"/>
      <sheetName val="C47-PII"/>
      <sheetName val="ESTI_"/>
      <sheetName val="?? MTL"/>
      <sheetName val="?? DI"/>
      <sheetName val="TRUC TIEP"/>
      <sheetName val="GIAN TIEP"/>
      <sheetName val="HOP DONG"/>
      <sheetName val="CON LINH"/>
      <sheetName val="Qheet3"/>
      <sheetName val=""/>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Tuan 1.01"/>
      <sheetName val="Tuan 3.01 "/>
      <sheetName val="Tuan 5.06 "/>
      <sheetName val="Tuan 6.06  "/>
      <sheetName val="Tuan 7.06 "/>
      <sheetName val="Tuan 7.06  (2)"/>
      <sheetName val="Tuan8,06"/>
      <sheetName val="Tuan9,06"/>
      <sheetName val="Tuan10,06 "/>
      <sheetName val="Tuan11,06  "/>
      <sheetName val="Tuan12,06"/>
      <sheetName val="Bao cao DD 31.3.06"/>
      <sheetName val="Bao cao DD 30.4.06"/>
      <sheetName val="Bao cao DD 31.5.06 "/>
      <sheetName val="Bao cao Quy I-06"/>
      <sheetName val="Bao cao DD 30.6.06"/>
      <sheetName val="Bao cao DD 31.7.06"/>
      <sheetName val="10000000"/>
      <sheetName val="20000000"/>
      <sheetName val="[RPT.x"/>
      <sheetName val="Bang 聧ia ca may"/>
      <sheetName val=" quy I-2005"/>
      <sheetName val="Quy 2- 2005 "/>
      <sheetName val="Quy III- 2005 "/>
      <sheetName val="Quy 4- 2005"/>
      <sheetName val="pt0-1"/>
      <sheetName val="kp0-1"/>
      <sheetName val="0-1"/>
      <sheetName val="pt2-3"/>
      <sheetName val="thkp2-3"/>
      <sheetName val="clvl"/>
      <sheetName val="2-3"/>
      <sheetName val="cl1-2"/>
      <sheetName val="thkp1-2"/>
      <sheetName val="clvl1-2"/>
      <sheetName val="1-2"/>
      <sheetName val="Mau so 04 TFDN"/>
      <sheetName val="[RPT.xlsၝCmay"/>
      <sheetName val="km346+00-km346_x000b_240 (2)"/>
      <sheetName val="km342+297._x0015_8-km342+376.41"/>
      <sheetName val="km341+1077 -km34_x0011_+1177.61"/>
      <sheetName val="11"/>
      <sheetName val="10"/>
      <sheetName val="9"/>
      <sheetName val="8"/>
      <sheetName val="7"/>
      <sheetName val="6"/>
      <sheetName val="5"/>
      <sheetName val="4"/>
      <sheetName val="3"/>
      <sheetName val="2"/>
      <sheetName val="1"/>
      <sheetName val="1N"/>
      <sheetName val="XD"/>
      <sheetName val="GTGT1"/>
      <sheetName val="NHAHAT"/>
      <sheetName val="TGTGT2"/>
      <sheetName val="CAU"/>
      <sheetName val="KL"/>
      <sheetName val="MD1"/>
      <sheetName val="THChi"/>
      <sheetName val="THthu"/>
      <sheetName val="BCD"/>
      <sheetName val="111"/>
      <sheetName val="112"/>
      <sheetName val="131"/>
      <sheetName val="133"/>
      <sheetName val="138"/>
      <sheetName val="141"/>
      <sheetName val="142"/>
      <sheetName val="152"/>
      <sheetName val="153"/>
      <sheetName val="154"/>
      <sheetName val="211"/>
      <sheetName val="214"/>
      <sheetName val="331"/>
      <sheetName val="3331"/>
      <sheetName val="3334"/>
      <sheetName val="334"/>
      <sheetName val="411"/>
      <sheetName val="421"/>
      <sheetName val="511"/>
      <sheetName val="621"/>
      <sheetName val="622"/>
      <sheetName val="623"/>
      <sheetName val="627b"/>
      <sheetName val="632"/>
      <sheetName val="642"/>
      <sheetName val="711"/>
      <sheetName val="811"/>
      <sheetName val="911"/>
      <sheetName val="009"/>
      <sheetName val="RPT"/>
      <sheetName val="Duïng cong vu hcm (13;) (2)"/>
      <sheetName val="gvl"/>
      <sheetName val="Duong cong vu hcm (8;) (:)"/>
      <sheetName val="Duofg cong vu hcm (7;) (2)"/>
      <sheetName val="N_x0008_AN CONG"/>
      <sheetName val="K251 _x0001_C"/>
      <sheetName val="刃割 MTL"/>
      <sheetName val="Ë261"/>
      <sheetName val="K261_x0000_Base"/>
      <sheetName val="K2_x0016_1 AC"/>
      <sheetName val="km337+533î60-km3ó4 (2)"/>
      <sheetName val="CON(LINH"/>
      <sheetName val="tienluong"/>
      <sheetName val="CHEKe VLCHINH"/>
      <sheetName val="HDKT"/>
      <sheetName val="PIPERACK"/>
      <sheetName val="MONG T,V,E"/>
      <sheetName val="tk12A-B&amp;13A-B"/>
      <sheetName val="TAM-tk12A-B&amp;13A-B"/>
      <sheetName val="tk15&amp;11A-B"/>
      <sheetName val="TAM-tk15&amp;11A-B"/>
      <sheetName val="V31"/>
      <sheetName val="T-V31"/>
      <sheetName val="V51"/>
      <sheetName val="T-V51"/>
      <sheetName val="V11"/>
      <sheetName val="v12"/>
      <sheetName val="V13"/>
      <sheetName val="v22"/>
      <sheetName val="V23"/>
      <sheetName val="v24"/>
      <sheetName val="V25"/>
      <sheetName val="V52"/>
      <sheetName val="V61"/>
      <sheetName val="E-01"/>
      <sheetName val="E-02"/>
      <sheetName val="C-01"/>
      <sheetName val="pr-B"/>
      <sheetName val="pr-C"/>
      <sheetName val="pr-D"/>
      <sheetName val="pr-E"/>
      <sheetName val="S-SA"/>
      <sheetName val="S-SB"/>
      <sheetName val="S-SC1"/>
      <sheetName val="S-SC2"/>
      <sheetName val="S-SD1"/>
      <sheetName val="S-SD2"/>
      <sheetName val="S-SD3"/>
      <sheetName val="S-SE1"/>
      <sheetName val="S-SE2"/>
      <sheetName val="sum-sl"/>
      <sheetName val="sum-steel"/>
      <sheetName val="sum-T"/>
      <sheetName val="sum-E"/>
      <sheetName val="sum-pr"/>
      <sheetName val="REPORT"/>
      <sheetName val="Daily"/>
      <sheetName val="Data-input"/>
      <sheetName val="Data"/>
      <sheetName val="TK12"/>
      <sheetName val="Visual inspection record-07"/>
      <sheetName val="Fitup inspection record-06"/>
      <sheetName val="WELD MONITORING"/>
      <sheetName val="CHECK LIST"/>
      <sheetName val="MATERIAL B"/>
      <sheetName val="MATERIAL"/>
      <sheetName val="BENDING REPORT"/>
      <sheetName val="INPS RELEASE"/>
      <sheetName val="PAINTING REPORT"/>
      <sheetName val="hydro test"/>
      <sheetName val="切割 II"/>
      <sheetName val="giamay"/>
      <sheetName val="XL²_x0000__x0000_t5"/>
      <sheetName val="Duong cong vu hcm (¶)"/>
      <sheetName val="MTL$-INTER"/>
      <sheetName val="Bang ?ia ca may"/>
      <sheetName val="[RPT.xls?Cmay"/>
      <sheetName val="Km346+60_x0010_-km346+820 (2)"/>
      <sheetName val="km346+00-km3_x0014_6+240 (_x0012_)"/>
      <sheetName val="km345+6_x0016_1-km345+000"/>
      <sheetName val="km342+_x0013_76.41- km342+520.29"/>
      <sheetName val="km342+29_x0017_.58-km3_x0014_2+376.41"/>
      <sheetName val="切割 MၔL"/>
      <sheetName val="km345+400-km345ÿÿ00 (6)"/>
      <sheetName val="Con'ty"/>
      <sheetName val="Thuc thanh"/>
      <sheetName val="K_x0000_5_x0001_ @9_x0008_"/>
      <sheetName val="Duong co_x0000_g vu hcm (4)"/>
      <sheetName val="km342+520-km342+690 (2_x0009_"/>
      <sheetName val="m361 Base"/>
      <sheetName val="K219 Subbase"/>
      <sheetName val="Duong cojg vu hcm (13;) (2)"/>
      <sheetName val="959 K98"/>
      <sheetName val="km338+00-km33Oé100(2)"/>
      <sheetName val="GTXLC@INH"/>
      <sheetName val="Ho=Ðdong giao khoan"/>
      <sheetName val="TSO_CHUNG"/>
      <sheetName val="K2_x0015_1 AC"/>
      <sheetName val="May no"/>
      <sheetName val="Sua chua "/>
      <sheetName val="BC luan chuyen"/>
      <sheetName val="k-337+533.60-km338 (2)"/>
      <sheetName val="km341+275-km341)350"/>
      <sheetName val="thang6"/>
      <sheetName val="Sheet4"/>
      <sheetName val="Sheet5"/>
      <sheetName val="Sheet6"/>
      <sheetName val="?"/>
      <sheetName val="K261?Base"/>
      <sheetName val="XL²??t5"/>
      <sheetName val="soktmay"/>
      <sheetName val="000000000000"/>
      <sheetName val="100000000000"/>
      <sheetName val="200000000000"/>
      <sheetName val="300000000000"/>
      <sheetName val="400000000000"/>
      <sheetName val="C²_x0000__x0000_iet TK131"/>
      <sheetName val="Thang_x0000__x0000_"/>
      <sheetName val="DG1kSAT"/>
      <sheetName val="Sheet04"/>
      <sheetName val="_x0010_p_x0000_Ё"/>
      <sheetName val="K259†Base "/>
      <sheetName val="cot_xa"/>
      <sheetName val="Quet rac"/>
      <sheetName val="IBASE"/>
      <sheetName val="Don gia"/>
      <sheetName val="T1"/>
      <sheetName val="T2"/>
      <sheetName val="T3"/>
      <sheetName val="T4"/>
      <sheetName val="km″42+297.58-km342+376.41"/>
      <sheetName val="km342+520-km342+690 (2 "/>
      <sheetName val="_x0010_p?Ё"/>
      <sheetName val="K251 K)8"/>
      <sheetName val="chi tiet z"/>
      <sheetName val="Bang ke T.toan`"/>
      <sheetName val="K?5_x0001_ @9_x0008_"/>
      <sheetName val="Duong co?g vu hcm (4)"/>
      <sheetName val="C²??iet TK131"/>
      <sheetName val="km337+136-km33×¶350"/>
      <sheetName val="km337+136-km337ý350"/>
      <sheetName val="km338+00-km338+100,2)"/>
      <sheetName val="WUA"/>
      <sheetName val="Giao"/>
      <sheetName val="CHIET TINH"/>
      <sheetName val="Bang Gia VL"/>
      <sheetName val="Tong Hop KP"/>
      <sheetName val=" DON GIA"/>
      <sheetName val="CHIET TINH THEO KH.SAT"/>
      <sheetName val="MAU_A"/>
      <sheetName val="MAU_B"/>
      <sheetName val="MAU_C"/>
      <sheetName val="MAU E -XCD"/>
      <sheetName val="MAU E -TDS1"/>
      <sheetName val="MAU E- NDH"/>
      <sheetName val="__ MTL"/>
      <sheetName val="__ DI"/>
      <sheetName val="cham cong XL (2)"/>
      <sheetName val="cham cong XL"/>
      <sheetName val="chamcong"/>
      <sheetName val="Luong XD"/>
      <sheetName val="L.KHOAN 2 "/>
      <sheetName val="L.KHOAN 2"/>
      <sheetName val="CONGTRINHNHD"/>
      <sheetName val="L. KHOAN"/>
      <sheetName val="Luong XL"/>
      <sheetName val="PHANBOXL"/>
      <sheetName val="PHAN BO"/>
      <sheetName val="Luong XD thang 3"/>
      <sheetName val="CONGTRINHNHD thang3"/>
      <sheetName val="luong QL"/>
      <sheetName val="CONGDOAN "/>
      <sheetName val="CTACPHI"/>
      <sheetName val="THKP"/>
      <sheetName val="HTchieusang"/>
      <sheetName val="HTdien"/>
      <sheetName val="CUNG CAP VAT TU"/>
      <sheetName val="TH.LIST CAP"/>
      <sheetName val="S3LIST CAP&amp;ONGDL"/>
      <sheetName val="S2LIST CAP&amp;ONGDL"/>
      <sheetName val="S1LIST CAP&amp;ONGDL"/>
      <sheetName val="NGUONGOCVATTU"/>
      <sheetName val="capdongluc"/>
      <sheetName val="KLMOI THAU"/>
      <sheetName val="30000000"/>
      <sheetName val="40000000"/>
      <sheetName val="50000000"/>
      <sheetName val="60000000"/>
      <sheetName val="XXXXXXX0"/>
      <sheetName val="CAN DOI"/>
      <sheetName val="GIA TRI"/>
      <sheetName val="NO-DIEN"/>
      <sheetName val="NO-KHUONG"/>
      <sheetName val="NO-DUNG"/>
      <sheetName val="NO-DU"/>
      <sheetName val="TC NV"/>
      <sheetName val="khuong"/>
      <sheetName val="du"/>
      <sheetName val="dien"/>
      <sheetName val="dung"/>
    </sheetNames>
    <sheetDataSet>
      <sheetData sheetId="0" refreshError="1"/>
      <sheetData sheetId="1" refreshError="1"/>
      <sheetData sheetId="2" refreshError="1"/>
      <sheetData sheetId="3" refreshError="1">
        <row r="8">
          <cell r="B8" t="str">
            <v>5S</v>
          </cell>
          <cell r="C8">
            <v>0.5</v>
          </cell>
          <cell r="D8">
            <v>1.65</v>
          </cell>
          <cell r="E8">
            <v>1</v>
          </cell>
          <cell r="F8">
            <v>0</v>
          </cell>
          <cell r="G8">
            <v>0</v>
          </cell>
          <cell r="H8">
            <v>0</v>
          </cell>
          <cell r="I8">
            <v>7.0000000000000007E-2</v>
          </cell>
          <cell r="J8">
            <v>0</v>
          </cell>
          <cell r="K8">
            <v>7.0000000000000007E-2</v>
          </cell>
          <cell r="L8">
            <v>0</v>
          </cell>
          <cell r="M8">
            <v>0</v>
          </cell>
          <cell r="N8">
            <v>0</v>
          </cell>
          <cell r="O8">
            <v>0</v>
          </cell>
          <cell r="P8">
            <v>2</v>
          </cell>
        </row>
        <row r="9">
          <cell r="B9" t="str">
            <v>5S</v>
          </cell>
          <cell r="C9">
            <v>0.5</v>
          </cell>
          <cell r="D9">
            <v>1.65</v>
          </cell>
          <cell r="E9">
            <v>1</v>
          </cell>
          <cell r="F9">
            <v>0</v>
          </cell>
          <cell r="G9">
            <v>0</v>
          </cell>
          <cell r="H9">
            <v>0</v>
          </cell>
          <cell r="I9">
            <v>7.0000000000000007E-2</v>
          </cell>
          <cell r="J9">
            <v>0</v>
          </cell>
          <cell r="K9">
            <v>7.0000000000000007E-2</v>
          </cell>
          <cell r="L9">
            <v>0</v>
          </cell>
          <cell r="M9">
            <v>0</v>
          </cell>
          <cell r="N9">
            <v>0</v>
          </cell>
          <cell r="O9">
            <v>0</v>
          </cell>
          <cell r="P9">
            <v>2</v>
          </cell>
        </row>
        <row r="10">
          <cell r="A10" t="str">
            <v>5S</v>
          </cell>
          <cell r="B10" t="str">
            <v>5S</v>
          </cell>
          <cell r="C10">
            <v>0.5</v>
          </cell>
          <cell r="D10">
            <v>1.65</v>
          </cell>
          <cell r="E10">
            <v>1</v>
          </cell>
          <cell r="F10">
            <v>0</v>
          </cell>
          <cell r="G10">
            <v>0</v>
          </cell>
          <cell r="H10">
            <v>0</v>
          </cell>
          <cell r="I10">
            <v>7.0000000000000007E-2</v>
          </cell>
          <cell r="J10">
            <v>0</v>
          </cell>
          <cell r="K10">
            <v>7.0000000000000007E-2</v>
          </cell>
          <cell r="L10">
            <v>0</v>
          </cell>
          <cell r="M10">
            <v>0</v>
          </cell>
          <cell r="N10">
            <v>0</v>
          </cell>
          <cell r="O10">
            <v>0</v>
          </cell>
          <cell r="P10">
            <v>2</v>
          </cell>
        </row>
        <row r="11">
          <cell r="B11" t="str">
            <v>5S</v>
          </cell>
          <cell r="C11">
            <v>0.75</v>
          </cell>
          <cell r="D11">
            <v>1.65</v>
          </cell>
          <cell r="E11">
            <v>1</v>
          </cell>
          <cell r="F11">
            <v>0</v>
          </cell>
          <cell r="G11">
            <v>0</v>
          </cell>
          <cell r="H11">
            <v>0</v>
          </cell>
          <cell r="I11">
            <v>7.0000000000000007E-2</v>
          </cell>
          <cell r="J11">
            <v>0</v>
          </cell>
          <cell r="K11">
            <v>7.0000000000000007E-2</v>
          </cell>
          <cell r="L11">
            <v>0</v>
          </cell>
          <cell r="M11">
            <v>0</v>
          </cell>
          <cell r="N11">
            <v>0</v>
          </cell>
          <cell r="O11">
            <v>0</v>
          </cell>
          <cell r="P11">
            <v>2</v>
          </cell>
        </row>
        <row r="12">
          <cell r="B12" t="str">
            <v>5S</v>
          </cell>
          <cell r="C12">
            <v>0.75</v>
          </cell>
          <cell r="D12">
            <v>1.65</v>
          </cell>
          <cell r="E12">
            <v>1</v>
          </cell>
          <cell r="F12">
            <v>0</v>
          </cell>
          <cell r="G12">
            <v>0</v>
          </cell>
          <cell r="H12">
            <v>0</v>
          </cell>
          <cell r="I12">
            <v>7.0000000000000007E-2</v>
          </cell>
          <cell r="J12">
            <v>0</v>
          </cell>
          <cell r="K12">
            <v>7.0000000000000007E-2</v>
          </cell>
          <cell r="L12">
            <v>0</v>
          </cell>
          <cell r="M12">
            <v>0</v>
          </cell>
          <cell r="N12">
            <v>0</v>
          </cell>
          <cell r="O12">
            <v>0</v>
          </cell>
          <cell r="P12">
            <v>2</v>
          </cell>
        </row>
        <row r="13">
          <cell r="B13" t="str">
            <v>5S</v>
          </cell>
          <cell r="C13">
            <v>0.75</v>
          </cell>
          <cell r="D13">
            <v>1.65</v>
          </cell>
          <cell r="E13">
            <v>1</v>
          </cell>
          <cell r="F13">
            <v>0</v>
          </cell>
          <cell r="G13">
            <v>0</v>
          </cell>
          <cell r="H13">
            <v>0</v>
          </cell>
          <cell r="I13">
            <v>7.0000000000000007E-2</v>
          </cell>
          <cell r="J13">
            <v>0</v>
          </cell>
          <cell r="K13">
            <v>7.0000000000000007E-2</v>
          </cell>
          <cell r="L13">
            <v>0</v>
          </cell>
          <cell r="M13">
            <v>0</v>
          </cell>
          <cell r="N13">
            <v>0</v>
          </cell>
          <cell r="O13">
            <v>0</v>
          </cell>
          <cell r="P13">
            <v>2</v>
          </cell>
        </row>
        <row r="14">
          <cell r="B14" t="str">
            <v>5S</v>
          </cell>
          <cell r="C14">
            <v>1</v>
          </cell>
          <cell r="D14">
            <v>1.65</v>
          </cell>
          <cell r="E14">
            <v>1</v>
          </cell>
          <cell r="F14">
            <v>0</v>
          </cell>
          <cell r="G14">
            <v>0</v>
          </cell>
          <cell r="H14">
            <v>0</v>
          </cell>
          <cell r="I14">
            <v>0.12</v>
          </cell>
          <cell r="J14">
            <v>0</v>
          </cell>
          <cell r="K14">
            <v>0.12</v>
          </cell>
          <cell r="L14">
            <v>0</v>
          </cell>
          <cell r="M14">
            <v>0</v>
          </cell>
          <cell r="N14">
            <v>0</v>
          </cell>
          <cell r="O14">
            <v>0</v>
          </cell>
          <cell r="P14">
            <v>2</v>
          </cell>
        </row>
        <row r="15">
          <cell r="B15" t="str">
            <v>5S</v>
          </cell>
          <cell r="C15">
            <v>1</v>
          </cell>
          <cell r="D15">
            <v>1.65</v>
          </cell>
          <cell r="E15">
            <v>1</v>
          </cell>
          <cell r="F15">
            <v>0</v>
          </cell>
          <cell r="G15">
            <v>0</v>
          </cell>
          <cell r="H15">
            <v>0</v>
          </cell>
          <cell r="I15">
            <v>0.12</v>
          </cell>
          <cell r="J15">
            <v>0</v>
          </cell>
          <cell r="K15">
            <v>0.12</v>
          </cell>
          <cell r="L15">
            <v>0</v>
          </cell>
          <cell r="M15">
            <v>0</v>
          </cell>
          <cell r="N15">
            <v>0</v>
          </cell>
          <cell r="O15">
            <v>0</v>
          </cell>
          <cell r="P15">
            <v>2</v>
          </cell>
        </row>
        <row r="16">
          <cell r="B16" t="str">
            <v>5S</v>
          </cell>
          <cell r="C16">
            <v>1</v>
          </cell>
          <cell r="D16">
            <v>1.65</v>
          </cell>
          <cell r="E16">
            <v>1</v>
          </cell>
          <cell r="F16">
            <v>0</v>
          </cell>
          <cell r="G16">
            <v>0</v>
          </cell>
          <cell r="H16">
            <v>0</v>
          </cell>
          <cell r="I16">
            <v>0.12</v>
          </cell>
          <cell r="J16">
            <v>0</v>
          </cell>
          <cell r="K16">
            <v>0.12</v>
          </cell>
          <cell r="L16">
            <v>0</v>
          </cell>
          <cell r="M16">
            <v>0</v>
          </cell>
          <cell r="N16">
            <v>0</v>
          </cell>
          <cell r="O16">
            <v>0</v>
          </cell>
          <cell r="P16">
            <v>2</v>
          </cell>
        </row>
        <row r="17">
          <cell r="B17" t="str">
            <v>5S</v>
          </cell>
          <cell r="C17">
            <v>1.25</v>
          </cell>
          <cell r="D17">
            <v>1.65</v>
          </cell>
          <cell r="E17">
            <v>1</v>
          </cell>
          <cell r="F17">
            <v>0</v>
          </cell>
          <cell r="G17">
            <v>0</v>
          </cell>
          <cell r="H17">
            <v>0</v>
          </cell>
          <cell r="I17">
            <v>0.15</v>
          </cell>
          <cell r="J17">
            <v>0</v>
          </cell>
          <cell r="K17">
            <v>0.15</v>
          </cell>
          <cell r="L17">
            <v>0</v>
          </cell>
          <cell r="M17">
            <v>0</v>
          </cell>
          <cell r="N17">
            <v>0</v>
          </cell>
          <cell r="O17">
            <v>0</v>
          </cell>
          <cell r="P17">
            <v>2</v>
          </cell>
        </row>
        <row r="18">
          <cell r="B18" t="str">
            <v>5S</v>
          </cell>
          <cell r="C18">
            <v>1.25</v>
          </cell>
          <cell r="D18">
            <v>1.65</v>
          </cell>
          <cell r="E18">
            <v>1</v>
          </cell>
          <cell r="F18">
            <v>0</v>
          </cell>
          <cell r="G18">
            <v>0</v>
          </cell>
          <cell r="H18">
            <v>0</v>
          </cell>
          <cell r="I18">
            <v>0.15</v>
          </cell>
          <cell r="J18">
            <v>0</v>
          </cell>
          <cell r="K18">
            <v>0.15</v>
          </cell>
          <cell r="L18">
            <v>0</v>
          </cell>
          <cell r="M18">
            <v>0</v>
          </cell>
          <cell r="N18">
            <v>0</v>
          </cell>
          <cell r="O18">
            <v>0</v>
          </cell>
          <cell r="P18">
            <v>2</v>
          </cell>
        </row>
        <row r="19">
          <cell r="B19" t="str">
            <v>5S</v>
          </cell>
          <cell r="C19">
            <v>1.25</v>
          </cell>
          <cell r="D19">
            <v>1.65</v>
          </cell>
          <cell r="E19">
            <v>1</v>
          </cell>
          <cell r="F19">
            <v>0</v>
          </cell>
          <cell r="G19">
            <v>0</v>
          </cell>
          <cell r="H19">
            <v>0</v>
          </cell>
          <cell r="I19">
            <v>0.15</v>
          </cell>
          <cell r="J19">
            <v>0</v>
          </cell>
          <cell r="K19">
            <v>0.15</v>
          </cell>
          <cell r="L19">
            <v>0</v>
          </cell>
          <cell r="M19">
            <v>0</v>
          </cell>
          <cell r="N19">
            <v>0</v>
          </cell>
          <cell r="O19">
            <v>0</v>
          </cell>
          <cell r="P19">
            <v>2</v>
          </cell>
        </row>
        <row r="20">
          <cell r="B20" t="str">
            <v>5S</v>
          </cell>
          <cell r="C20">
            <v>1.5</v>
          </cell>
          <cell r="D20">
            <v>1.65</v>
          </cell>
          <cell r="E20">
            <v>1</v>
          </cell>
          <cell r="F20">
            <v>0</v>
          </cell>
          <cell r="G20">
            <v>0</v>
          </cell>
          <cell r="H20">
            <v>0</v>
          </cell>
          <cell r="I20">
            <v>0.15</v>
          </cell>
          <cell r="J20">
            <v>0</v>
          </cell>
          <cell r="K20">
            <v>0.15</v>
          </cell>
          <cell r="L20">
            <v>0</v>
          </cell>
          <cell r="M20">
            <v>0</v>
          </cell>
          <cell r="N20">
            <v>0</v>
          </cell>
          <cell r="O20">
            <v>0</v>
          </cell>
          <cell r="P20">
            <v>2</v>
          </cell>
        </row>
        <row r="21">
          <cell r="B21" t="str">
            <v>5S</v>
          </cell>
          <cell r="C21">
            <v>1.5</v>
          </cell>
          <cell r="D21">
            <v>1.65</v>
          </cell>
          <cell r="E21">
            <v>1</v>
          </cell>
          <cell r="F21">
            <v>0</v>
          </cell>
          <cell r="G21">
            <v>0</v>
          </cell>
          <cell r="H21">
            <v>0</v>
          </cell>
          <cell r="I21">
            <v>0.15</v>
          </cell>
          <cell r="J21">
            <v>0</v>
          </cell>
          <cell r="K21">
            <v>0.15</v>
          </cell>
          <cell r="L21">
            <v>0</v>
          </cell>
          <cell r="M21">
            <v>0</v>
          </cell>
          <cell r="N21">
            <v>0</v>
          </cell>
          <cell r="O21">
            <v>0</v>
          </cell>
          <cell r="P21">
            <v>2</v>
          </cell>
        </row>
        <row r="22">
          <cell r="B22" t="str">
            <v>5S</v>
          </cell>
          <cell r="C22">
            <v>1.5</v>
          </cell>
          <cell r="D22">
            <v>1.65</v>
          </cell>
          <cell r="E22">
            <v>1</v>
          </cell>
          <cell r="F22">
            <v>0</v>
          </cell>
          <cell r="G22">
            <v>0</v>
          </cell>
          <cell r="H22">
            <v>0</v>
          </cell>
          <cell r="I22">
            <v>0.15</v>
          </cell>
          <cell r="J22">
            <v>0</v>
          </cell>
          <cell r="K22">
            <v>0.15</v>
          </cell>
          <cell r="L22">
            <v>0</v>
          </cell>
          <cell r="M22">
            <v>0</v>
          </cell>
          <cell r="N22">
            <v>0</v>
          </cell>
          <cell r="O22">
            <v>0</v>
          </cell>
          <cell r="P22">
            <v>2</v>
          </cell>
        </row>
        <row r="23">
          <cell r="B23" t="str">
            <v>5S</v>
          </cell>
          <cell r="C23">
            <v>2</v>
          </cell>
          <cell r="D23">
            <v>1.65</v>
          </cell>
          <cell r="E23">
            <v>1</v>
          </cell>
          <cell r="F23">
            <v>0</v>
          </cell>
          <cell r="G23">
            <v>0</v>
          </cell>
          <cell r="H23">
            <v>0</v>
          </cell>
          <cell r="I23">
            <v>0.15</v>
          </cell>
          <cell r="J23">
            <v>0</v>
          </cell>
          <cell r="K23">
            <v>0.15</v>
          </cell>
          <cell r="L23">
            <v>0</v>
          </cell>
          <cell r="M23">
            <v>0</v>
          </cell>
          <cell r="N23">
            <v>0</v>
          </cell>
          <cell r="O23">
            <v>0</v>
          </cell>
          <cell r="P23">
            <v>2</v>
          </cell>
        </row>
        <row r="24">
          <cell r="B24" t="str">
            <v>5S</v>
          </cell>
          <cell r="C24">
            <v>2</v>
          </cell>
          <cell r="D24">
            <v>1.65</v>
          </cell>
          <cell r="E24">
            <v>1</v>
          </cell>
          <cell r="F24">
            <v>0</v>
          </cell>
          <cell r="G24">
            <v>0</v>
          </cell>
          <cell r="H24">
            <v>0</v>
          </cell>
          <cell r="I24">
            <v>0.15</v>
          </cell>
          <cell r="J24">
            <v>0</v>
          </cell>
          <cell r="K24">
            <v>0.15</v>
          </cell>
          <cell r="L24">
            <v>0</v>
          </cell>
          <cell r="M24">
            <v>0</v>
          </cell>
          <cell r="N24">
            <v>0</v>
          </cell>
          <cell r="O24">
            <v>0</v>
          </cell>
          <cell r="P24">
            <v>2</v>
          </cell>
        </row>
        <row r="25">
          <cell r="B25" t="str">
            <v>5S</v>
          </cell>
          <cell r="C25">
            <v>2</v>
          </cell>
          <cell r="D25">
            <v>1.65</v>
          </cell>
          <cell r="E25">
            <v>1</v>
          </cell>
          <cell r="F25">
            <v>0</v>
          </cell>
          <cell r="G25">
            <v>0</v>
          </cell>
          <cell r="H25">
            <v>0</v>
          </cell>
          <cell r="I25">
            <v>0.15</v>
          </cell>
          <cell r="J25">
            <v>0</v>
          </cell>
          <cell r="K25">
            <v>0.15</v>
          </cell>
          <cell r="L25">
            <v>0</v>
          </cell>
          <cell r="M25">
            <v>0</v>
          </cell>
          <cell r="N25">
            <v>0</v>
          </cell>
          <cell r="O25">
            <v>0</v>
          </cell>
          <cell r="P25">
            <v>2</v>
          </cell>
        </row>
        <row r="26">
          <cell r="B26" t="str">
            <v>5S</v>
          </cell>
          <cell r="C26">
            <v>2.5</v>
          </cell>
          <cell r="D26">
            <v>2.11</v>
          </cell>
          <cell r="E26">
            <v>1</v>
          </cell>
          <cell r="F26">
            <v>0</v>
          </cell>
          <cell r="G26">
            <v>0</v>
          </cell>
          <cell r="H26">
            <v>0</v>
          </cell>
          <cell r="I26">
            <v>0.15</v>
          </cell>
          <cell r="J26">
            <v>0</v>
          </cell>
          <cell r="K26">
            <v>0.15</v>
          </cell>
          <cell r="L26">
            <v>0</v>
          </cell>
          <cell r="M26">
            <v>0</v>
          </cell>
          <cell r="N26">
            <v>0</v>
          </cell>
          <cell r="O26">
            <v>0</v>
          </cell>
          <cell r="P26">
            <v>2</v>
          </cell>
        </row>
        <row r="27">
          <cell r="B27" t="str">
            <v>5S</v>
          </cell>
          <cell r="C27">
            <v>3</v>
          </cell>
          <cell r="D27">
            <v>2.11</v>
          </cell>
          <cell r="E27">
            <v>1</v>
          </cell>
          <cell r="F27">
            <v>0</v>
          </cell>
          <cell r="G27">
            <v>0</v>
          </cell>
          <cell r="H27">
            <v>0</v>
          </cell>
          <cell r="I27">
            <v>0.3</v>
          </cell>
          <cell r="J27">
            <v>0</v>
          </cell>
          <cell r="K27">
            <v>0.3</v>
          </cell>
          <cell r="L27">
            <v>0</v>
          </cell>
          <cell r="M27">
            <v>0</v>
          </cell>
          <cell r="N27">
            <v>0</v>
          </cell>
          <cell r="O27">
            <v>0</v>
          </cell>
          <cell r="P27">
            <v>2</v>
          </cell>
        </row>
        <row r="28">
          <cell r="B28" t="str">
            <v>5S</v>
          </cell>
          <cell r="C28">
            <v>3.5</v>
          </cell>
          <cell r="D28">
            <v>2.11</v>
          </cell>
          <cell r="E28">
            <v>1</v>
          </cell>
          <cell r="F28">
            <v>0</v>
          </cell>
          <cell r="G28">
            <v>0</v>
          </cell>
          <cell r="H28">
            <v>0</v>
          </cell>
          <cell r="I28">
            <v>0.3</v>
          </cell>
          <cell r="J28">
            <v>0</v>
          </cell>
          <cell r="K28">
            <v>0.3</v>
          </cell>
          <cell r="L28">
            <v>0</v>
          </cell>
          <cell r="M28">
            <v>0</v>
          </cell>
          <cell r="N28">
            <v>0</v>
          </cell>
          <cell r="O28">
            <v>0</v>
          </cell>
          <cell r="P28">
            <v>3</v>
          </cell>
        </row>
        <row r="29">
          <cell r="B29" t="str">
            <v>5S</v>
          </cell>
          <cell r="C29">
            <v>4</v>
          </cell>
          <cell r="D29">
            <v>2.11</v>
          </cell>
          <cell r="E29">
            <v>1</v>
          </cell>
          <cell r="F29">
            <v>0</v>
          </cell>
          <cell r="G29">
            <v>0</v>
          </cell>
          <cell r="H29">
            <v>0</v>
          </cell>
          <cell r="I29">
            <v>0.3</v>
          </cell>
          <cell r="J29">
            <v>0</v>
          </cell>
          <cell r="K29">
            <v>0.3</v>
          </cell>
          <cell r="L29">
            <v>0</v>
          </cell>
          <cell r="M29">
            <v>0</v>
          </cell>
          <cell r="N29">
            <v>0</v>
          </cell>
          <cell r="O29">
            <v>0</v>
          </cell>
          <cell r="P29">
            <v>3</v>
          </cell>
        </row>
        <row r="30">
          <cell r="B30" t="str">
            <v>5S</v>
          </cell>
          <cell r="C30">
            <v>5</v>
          </cell>
          <cell r="D30">
            <v>2.77</v>
          </cell>
          <cell r="E30">
            <v>1</v>
          </cell>
          <cell r="F30">
            <v>0</v>
          </cell>
          <cell r="G30">
            <v>0</v>
          </cell>
          <cell r="H30">
            <v>0</v>
          </cell>
          <cell r="I30">
            <v>0.3</v>
          </cell>
          <cell r="J30">
            <v>0</v>
          </cell>
          <cell r="K30">
            <v>0.3</v>
          </cell>
          <cell r="L30">
            <v>0</v>
          </cell>
          <cell r="M30">
            <v>0</v>
          </cell>
          <cell r="N30">
            <v>0</v>
          </cell>
          <cell r="O30">
            <v>0</v>
          </cell>
          <cell r="P30">
            <v>4</v>
          </cell>
        </row>
        <row r="31">
          <cell r="A31" t="str">
            <v>5S</v>
          </cell>
          <cell r="B31" t="str">
            <v>5S</v>
          </cell>
          <cell r="C31">
            <v>6</v>
          </cell>
          <cell r="D31">
            <v>2.77</v>
          </cell>
          <cell r="E31">
            <v>1</v>
          </cell>
          <cell r="F31">
            <v>0</v>
          </cell>
          <cell r="G31">
            <v>0</v>
          </cell>
          <cell r="H31">
            <v>0</v>
          </cell>
          <cell r="I31">
            <v>0.45</v>
          </cell>
          <cell r="J31">
            <v>0</v>
          </cell>
          <cell r="K31">
            <v>0.45</v>
          </cell>
          <cell r="L31">
            <v>0</v>
          </cell>
          <cell r="M31">
            <v>0</v>
          </cell>
          <cell r="N31">
            <v>0</v>
          </cell>
          <cell r="O31">
            <v>0</v>
          </cell>
          <cell r="P31">
            <v>4</v>
          </cell>
        </row>
        <row r="32">
          <cell r="B32" t="str">
            <v>5S</v>
          </cell>
          <cell r="C32">
            <v>8</v>
          </cell>
          <cell r="D32">
            <v>2.77</v>
          </cell>
          <cell r="E32">
            <v>1</v>
          </cell>
          <cell r="F32">
            <v>0</v>
          </cell>
          <cell r="G32">
            <v>0</v>
          </cell>
          <cell r="H32">
            <v>0</v>
          </cell>
          <cell r="I32">
            <v>0.45</v>
          </cell>
          <cell r="J32">
            <v>0</v>
          </cell>
          <cell r="K32">
            <v>0.45</v>
          </cell>
          <cell r="L32">
            <v>0</v>
          </cell>
          <cell r="M32">
            <v>0</v>
          </cell>
          <cell r="N32">
            <v>0</v>
          </cell>
          <cell r="O32">
            <v>0</v>
          </cell>
          <cell r="P32">
            <v>4</v>
          </cell>
        </row>
        <row r="33">
          <cell r="B33" t="str">
            <v>5S</v>
          </cell>
          <cell r="C33">
            <v>10</v>
          </cell>
          <cell r="D33">
            <v>3.4</v>
          </cell>
          <cell r="E33">
            <v>1</v>
          </cell>
          <cell r="F33">
            <v>0</v>
          </cell>
          <cell r="G33">
            <v>0</v>
          </cell>
          <cell r="H33">
            <v>0</v>
          </cell>
          <cell r="I33">
            <v>0.9</v>
          </cell>
          <cell r="J33">
            <v>0</v>
          </cell>
          <cell r="K33">
            <v>0.9</v>
          </cell>
          <cell r="L33">
            <v>0</v>
          </cell>
          <cell r="M33">
            <v>0</v>
          </cell>
          <cell r="N33">
            <v>0</v>
          </cell>
          <cell r="O33">
            <v>0</v>
          </cell>
          <cell r="P33">
            <v>4</v>
          </cell>
        </row>
        <row r="34">
          <cell r="B34" t="str">
            <v>5S</v>
          </cell>
          <cell r="C34">
            <v>12</v>
          </cell>
          <cell r="D34">
            <v>3.96</v>
          </cell>
          <cell r="E34">
            <v>1</v>
          </cell>
          <cell r="F34">
            <v>0</v>
          </cell>
          <cell r="G34">
            <v>0</v>
          </cell>
          <cell r="H34">
            <v>0</v>
          </cell>
          <cell r="I34">
            <v>1.2</v>
          </cell>
          <cell r="J34">
            <v>0</v>
          </cell>
          <cell r="K34">
            <v>1.2</v>
          </cell>
          <cell r="L34">
            <v>0</v>
          </cell>
          <cell r="M34">
            <v>0</v>
          </cell>
          <cell r="N34">
            <v>0</v>
          </cell>
          <cell r="O34">
            <v>0</v>
          </cell>
          <cell r="P34">
            <v>6</v>
          </cell>
        </row>
        <row r="35">
          <cell r="B35" t="str">
            <v>5S</v>
          </cell>
          <cell r="C35">
            <v>14</v>
          </cell>
          <cell r="D35">
            <v>3.96</v>
          </cell>
          <cell r="E35">
            <v>1</v>
          </cell>
          <cell r="F35">
            <v>0</v>
          </cell>
          <cell r="G35">
            <v>0</v>
          </cell>
          <cell r="H35">
            <v>0</v>
          </cell>
          <cell r="I35">
            <v>1.34</v>
          </cell>
          <cell r="J35">
            <v>0</v>
          </cell>
          <cell r="K35">
            <v>1.34</v>
          </cell>
          <cell r="L35">
            <v>0</v>
          </cell>
          <cell r="M35">
            <v>0</v>
          </cell>
          <cell r="N35">
            <v>0</v>
          </cell>
          <cell r="O35">
            <v>0</v>
          </cell>
          <cell r="P35">
            <v>6</v>
          </cell>
        </row>
        <row r="36">
          <cell r="B36" t="str">
            <v>5S</v>
          </cell>
          <cell r="C36">
            <v>16</v>
          </cell>
          <cell r="D36">
            <v>4.1900000000000004</v>
          </cell>
          <cell r="E36">
            <v>1</v>
          </cell>
          <cell r="F36">
            <v>0</v>
          </cell>
          <cell r="G36">
            <v>0</v>
          </cell>
          <cell r="H36">
            <v>0</v>
          </cell>
          <cell r="I36">
            <v>1.65</v>
          </cell>
          <cell r="J36">
            <v>0</v>
          </cell>
          <cell r="K36">
            <v>1.65</v>
          </cell>
          <cell r="L36">
            <v>0</v>
          </cell>
          <cell r="M36">
            <v>0</v>
          </cell>
          <cell r="N36">
            <v>0</v>
          </cell>
          <cell r="O36">
            <v>0</v>
          </cell>
          <cell r="P36">
            <v>6</v>
          </cell>
        </row>
        <row r="37">
          <cell r="B37" t="str">
            <v>5S</v>
          </cell>
          <cell r="C37">
            <v>18</v>
          </cell>
          <cell r="D37">
            <v>4.1900000000000004</v>
          </cell>
          <cell r="E37">
            <v>1</v>
          </cell>
          <cell r="F37">
            <v>0</v>
          </cell>
          <cell r="G37">
            <v>0</v>
          </cell>
          <cell r="H37">
            <v>0</v>
          </cell>
          <cell r="I37">
            <v>1.8</v>
          </cell>
          <cell r="J37">
            <v>0</v>
          </cell>
          <cell r="K37">
            <v>1.8</v>
          </cell>
          <cell r="L37">
            <v>0</v>
          </cell>
          <cell r="M37">
            <v>0</v>
          </cell>
          <cell r="N37">
            <v>0</v>
          </cell>
          <cell r="O37">
            <v>0</v>
          </cell>
          <cell r="P37">
            <v>6</v>
          </cell>
        </row>
        <row r="38">
          <cell r="B38" t="str">
            <v>5S</v>
          </cell>
          <cell r="C38">
            <v>20</v>
          </cell>
          <cell r="D38">
            <v>4.78</v>
          </cell>
          <cell r="E38">
            <v>1</v>
          </cell>
          <cell r="F38">
            <v>0</v>
          </cell>
          <cell r="G38">
            <v>0</v>
          </cell>
          <cell r="H38">
            <v>0</v>
          </cell>
          <cell r="I38">
            <v>2.54</v>
          </cell>
          <cell r="J38">
            <v>0</v>
          </cell>
          <cell r="K38">
            <v>2.54</v>
          </cell>
          <cell r="L38">
            <v>0</v>
          </cell>
          <cell r="M38">
            <v>0</v>
          </cell>
          <cell r="N38">
            <v>0</v>
          </cell>
          <cell r="O38">
            <v>0</v>
          </cell>
          <cell r="P38">
            <v>7</v>
          </cell>
        </row>
        <row r="39">
          <cell r="B39" t="str">
            <v>5S</v>
          </cell>
          <cell r="C39">
            <v>22</v>
          </cell>
          <cell r="D39">
            <v>4.78</v>
          </cell>
          <cell r="E39">
            <v>1</v>
          </cell>
          <cell r="F39">
            <v>0</v>
          </cell>
          <cell r="G39">
            <v>0</v>
          </cell>
          <cell r="H39">
            <v>0</v>
          </cell>
          <cell r="I39">
            <v>2.69</v>
          </cell>
          <cell r="J39">
            <v>0</v>
          </cell>
          <cell r="K39">
            <v>2.69</v>
          </cell>
          <cell r="L39">
            <v>0</v>
          </cell>
          <cell r="M39">
            <v>0</v>
          </cell>
          <cell r="N39">
            <v>0</v>
          </cell>
          <cell r="O39">
            <v>0</v>
          </cell>
          <cell r="P39">
            <v>8</v>
          </cell>
        </row>
        <row r="40">
          <cell r="B40" t="str">
            <v>5S</v>
          </cell>
          <cell r="C40">
            <v>24</v>
          </cell>
          <cell r="D40">
            <v>5.54</v>
          </cell>
          <cell r="E40">
            <v>1</v>
          </cell>
          <cell r="F40">
            <v>0</v>
          </cell>
          <cell r="G40">
            <v>0</v>
          </cell>
          <cell r="H40">
            <v>0</v>
          </cell>
          <cell r="I40">
            <v>2.4300000000000002</v>
          </cell>
          <cell r="J40">
            <v>1.47</v>
          </cell>
          <cell r="K40">
            <v>3.9000000000000004</v>
          </cell>
          <cell r="L40">
            <v>0</v>
          </cell>
          <cell r="M40">
            <v>0</v>
          </cell>
          <cell r="N40">
            <v>0</v>
          </cell>
          <cell r="O40">
            <v>0</v>
          </cell>
          <cell r="P40">
            <v>8</v>
          </cell>
        </row>
        <row r="41">
          <cell r="B41" t="str">
            <v>5S</v>
          </cell>
          <cell r="C41">
            <v>30</v>
          </cell>
          <cell r="D41">
            <v>6.35</v>
          </cell>
          <cell r="E41">
            <v>1</v>
          </cell>
          <cell r="F41">
            <v>0</v>
          </cell>
          <cell r="G41">
            <v>0</v>
          </cell>
          <cell r="H41">
            <v>0</v>
          </cell>
          <cell r="I41">
            <v>3.04</v>
          </cell>
          <cell r="J41">
            <v>3.11</v>
          </cell>
          <cell r="K41">
            <v>6.15</v>
          </cell>
          <cell r="L41">
            <v>0</v>
          </cell>
          <cell r="M41">
            <v>0</v>
          </cell>
          <cell r="N41">
            <v>0</v>
          </cell>
          <cell r="O41">
            <v>0</v>
          </cell>
          <cell r="P41">
            <v>10</v>
          </cell>
        </row>
        <row r="42">
          <cell r="B42">
            <v>10</v>
          </cell>
          <cell r="C42">
            <v>14</v>
          </cell>
          <cell r="D42">
            <v>6.35</v>
          </cell>
          <cell r="E42">
            <v>1</v>
          </cell>
          <cell r="F42">
            <v>0</v>
          </cell>
          <cell r="G42">
            <v>0</v>
          </cell>
          <cell r="H42">
            <v>0</v>
          </cell>
          <cell r="I42">
            <v>1.42</v>
          </cell>
          <cell r="J42">
            <v>1.27</v>
          </cell>
          <cell r="K42">
            <v>2.69</v>
          </cell>
          <cell r="L42">
            <v>0</v>
          </cell>
          <cell r="M42">
            <v>0</v>
          </cell>
          <cell r="N42">
            <v>0</v>
          </cell>
          <cell r="O42">
            <v>0</v>
          </cell>
          <cell r="P42">
            <v>6</v>
          </cell>
        </row>
        <row r="43">
          <cell r="B43">
            <v>10</v>
          </cell>
          <cell r="C43">
            <v>16</v>
          </cell>
          <cell r="D43">
            <v>6.35</v>
          </cell>
          <cell r="E43">
            <v>1</v>
          </cell>
          <cell r="F43">
            <v>0</v>
          </cell>
          <cell r="G43">
            <v>0</v>
          </cell>
          <cell r="H43">
            <v>0</v>
          </cell>
          <cell r="I43">
            <v>1.62</v>
          </cell>
          <cell r="J43">
            <v>1.38</v>
          </cell>
          <cell r="K43">
            <v>3</v>
          </cell>
          <cell r="L43">
            <v>0</v>
          </cell>
          <cell r="M43">
            <v>0</v>
          </cell>
          <cell r="N43">
            <v>0</v>
          </cell>
          <cell r="O43">
            <v>0</v>
          </cell>
          <cell r="P43">
            <v>6</v>
          </cell>
        </row>
        <row r="44">
          <cell r="B44">
            <v>10</v>
          </cell>
          <cell r="C44">
            <v>18</v>
          </cell>
          <cell r="D44">
            <v>6.35</v>
          </cell>
          <cell r="E44">
            <v>1</v>
          </cell>
          <cell r="F44">
            <v>0</v>
          </cell>
          <cell r="G44">
            <v>0</v>
          </cell>
          <cell r="H44">
            <v>0</v>
          </cell>
          <cell r="I44">
            <v>1.82</v>
          </cell>
          <cell r="J44">
            <v>1.48</v>
          </cell>
          <cell r="K44">
            <v>3.3</v>
          </cell>
          <cell r="L44">
            <v>0</v>
          </cell>
          <cell r="M44">
            <v>0</v>
          </cell>
          <cell r="N44">
            <v>0</v>
          </cell>
          <cell r="O44">
            <v>0</v>
          </cell>
          <cell r="P44">
            <v>6</v>
          </cell>
        </row>
        <row r="45">
          <cell r="B45">
            <v>10</v>
          </cell>
          <cell r="C45">
            <v>20</v>
          </cell>
          <cell r="D45">
            <v>6.35</v>
          </cell>
          <cell r="E45">
            <v>1</v>
          </cell>
          <cell r="F45">
            <v>0</v>
          </cell>
          <cell r="G45">
            <v>0</v>
          </cell>
          <cell r="H45">
            <v>0</v>
          </cell>
          <cell r="I45">
            <v>2.0299999999999998</v>
          </cell>
          <cell r="J45">
            <v>1.72</v>
          </cell>
          <cell r="K45">
            <v>3.75</v>
          </cell>
          <cell r="L45">
            <v>0</v>
          </cell>
          <cell r="M45">
            <v>0</v>
          </cell>
          <cell r="N45">
            <v>0</v>
          </cell>
          <cell r="O45">
            <v>0</v>
          </cell>
          <cell r="P45">
            <v>7</v>
          </cell>
        </row>
        <row r="46">
          <cell r="B46">
            <v>10</v>
          </cell>
          <cell r="C46">
            <v>22</v>
          </cell>
          <cell r="D46">
            <v>6.35</v>
          </cell>
          <cell r="E46">
            <v>1</v>
          </cell>
          <cell r="F46">
            <v>0</v>
          </cell>
          <cell r="G46">
            <v>0</v>
          </cell>
          <cell r="H46">
            <v>0</v>
          </cell>
          <cell r="I46">
            <v>2.23</v>
          </cell>
          <cell r="J46">
            <v>2.27</v>
          </cell>
          <cell r="K46">
            <v>4.5</v>
          </cell>
          <cell r="L46">
            <v>0</v>
          </cell>
          <cell r="M46">
            <v>0</v>
          </cell>
          <cell r="N46">
            <v>0</v>
          </cell>
          <cell r="O46">
            <v>0</v>
          </cell>
          <cell r="P46">
            <v>8</v>
          </cell>
        </row>
        <row r="47">
          <cell r="B47">
            <v>10</v>
          </cell>
          <cell r="C47">
            <v>24</v>
          </cell>
          <cell r="D47">
            <v>6.35</v>
          </cell>
          <cell r="E47">
            <v>1</v>
          </cell>
          <cell r="F47">
            <v>0</v>
          </cell>
          <cell r="G47">
            <v>0</v>
          </cell>
          <cell r="H47">
            <v>0</v>
          </cell>
          <cell r="I47">
            <v>2.4300000000000002</v>
          </cell>
          <cell r="J47">
            <v>2.0699999999999998</v>
          </cell>
          <cell r="K47">
            <v>4.5</v>
          </cell>
          <cell r="L47">
            <v>0</v>
          </cell>
          <cell r="M47">
            <v>0</v>
          </cell>
          <cell r="N47">
            <v>0</v>
          </cell>
          <cell r="O47">
            <v>0</v>
          </cell>
          <cell r="P47">
            <v>8</v>
          </cell>
        </row>
        <row r="48">
          <cell r="B48">
            <v>10</v>
          </cell>
          <cell r="C48">
            <v>26</v>
          </cell>
          <cell r="D48">
            <v>7.92</v>
          </cell>
          <cell r="E48">
            <v>1</v>
          </cell>
          <cell r="F48">
            <v>0</v>
          </cell>
          <cell r="G48">
            <v>0</v>
          </cell>
          <cell r="H48">
            <v>0</v>
          </cell>
          <cell r="I48">
            <v>2.64</v>
          </cell>
          <cell r="J48">
            <v>4.8600000000000003</v>
          </cell>
          <cell r="K48">
            <v>7.5</v>
          </cell>
          <cell r="L48">
            <v>0</v>
          </cell>
          <cell r="M48">
            <v>0</v>
          </cell>
          <cell r="N48">
            <v>0</v>
          </cell>
          <cell r="O48">
            <v>0</v>
          </cell>
          <cell r="P48">
            <v>9</v>
          </cell>
        </row>
        <row r="49">
          <cell r="B49">
            <v>10</v>
          </cell>
          <cell r="C49">
            <v>28</v>
          </cell>
          <cell r="D49">
            <v>7.92</v>
          </cell>
          <cell r="E49">
            <v>1</v>
          </cell>
          <cell r="F49">
            <v>0</v>
          </cell>
          <cell r="G49">
            <v>0</v>
          </cell>
          <cell r="H49">
            <v>0</v>
          </cell>
          <cell r="I49">
            <v>2.84</v>
          </cell>
          <cell r="J49">
            <v>5.26</v>
          </cell>
          <cell r="K49">
            <v>8.1</v>
          </cell>
          <cell r="L49">
            <v>0</v>
          </cell>
          <cell r="M49">
            <v>0</v>
          </cell>
          <cell r="N49">
            <v>0</v>
          </cell>
          <cell r="O49">
            <v>0</v>
          </cell>
          <cell r="P49">
            <v>9</v>
          </cell>
        </row>
        <row r="50">
          <cell r="B50">
            <v>10</v>
          </cell>
          <cell r="C50">
            <v>30</v>
          </cell>
          <cell r="D50">
            <v>7.92</v>
          </cell>
          <cell r="E50">
            <v>1</v>
          </cell>
          <cell r="F50">
            <v>0</v>
          </cell>
          <cell r="G50">
            <v>0</v>
          </cell>
          <cell r="H50">
            <v>0</v>
          </cell>
          <cell r="I50">
            <v>3.04</v>
          </cell>
          <cell r="J50">
            <v>5.66</v>
          </cell>
          <cell r="K50">
            <v>8.6999999999999993</v>
          </cell>
          <cell r="L50">
            <v>0</v>
          </cell>
          <cell r="M50">
            <v>0</v>
          </cell>
          <cell r="N50">
            <v>0</v>
          </cell>
          <cell r="O50">
            <v>0</v>
          </cell>
          <cell r="P50">
            <v>10</v>
          </cell>
        </row>
        <row r="51">
          <cell r="B51">
            <v>10</v>
          </cell>
          <cell r="C51">
            <v>32</v>
          </cell>
          <cell r="D51">
            <v>7.92</v>
          </cell>
          <cell r="E51">
            <v>1</v>
          </cell>
          <cell r="F51">
            <v>0</v>
          </cell>
          <cell r="G51">
            <v>0</v>
          </cell>
          <cell r="H51">
            <v>0</v>
          </cell>
          <cell r="I51">
            <v>3.24</v>
          </cell>
          <cell r="J51">
            <v>6.06</v>
          </cell>
          <cell r="K51">
            <v>9.3000000000000007</v>
          </cell>
          <cell r="L51">
            <v>0</v>
          </cell>
          <cell r="M51">
            <v>0</v>
          </cell>
          <cell r="N51">
            <v>0</v>
          </cell>
          <cell r="O51">
            <v>0</v>
          </cell>
          <cell r="P51">
            <v>11</v>
          </cell>
        </row>
        <row r="52">
          <cell r="B52">
            <v>10</v>
          </cell>
          <cell r="C52">
            <v>34</v>
          </cell>
          <cell r="D52">
            <v>7.92</v>
          </cell>
          <cell r="E52">
            <v>1</v>
          </cell>
          <cell r="F52">
            <v>0</v>
          </cell>
          <cell r="G52">
            <v>0</v>
          </cell>
          <cell r="H52">
            <v>0</v>
          </cell>
          <cell r="I52">
            <v>3.45</v>
          </cell>
          <cell r="J52">
            <v>6.44</v>
          </cell>
          <cell r="K52">
            <v>9.89</v>
          </cell>
          <cell r="L52">
            <v>1</v>
          </cell>
          <cell r="M52">
            <v>1</v>
          </cell>
          <cell r="N52">
            <v>1</v>
          </cell>
          <cell r="O52">
            <v>1</v>
          </cell>
          <cell r="P52">
            <v>12</v>
          </cell>
          <cell r="Q52">
            <v>12</v>
          </cell>
          <cell r="R52" t="str">
            <v/>
          </cell>
        </row>
        <row r="53">
          <cell r="B53">
            <v>10</v>
          </cell>
          <cell r="C53">
            <v>36</v>
          </cell>
          <cell r="D53">
            <v>7.92</v>
          </cell>
          <cell r="E53">
            <v>1</v>
          </cell>
          <cell r="F53">
            <v>0</v>
          </cell>
          <cell r="G53">
            <v>0</v>
          </cell>
          <cell r="H53">
            <v>0</v>
          </cell>
          <cell r="I53">
            <v>3.65</v>
          </cell>
          <cell r="J53">
            <v>6.84</v>
          </cell>
          <cell r="K53">
            <v>10.49</v>
          </cell>
          <cell r="L53">
            <v>0</v>
          </cell>
          <cell r="M53">
            <v>0</v>
          </cell>
          <cell r="N53">
            <v>0</v>
          </cell>
          <cell r="O53">
            <v>0</v>
          </cell>
          <cell r="P53">
            <v>12</v>
          </cell>
        </row>
        <row r="54">
          <cell r="B54" t="str">
            <v>10S</v>
          </cell>
          <cell r="C54">
            <v>0.125</v>
          </cell>
          <cell r="D54">
            <v>1.24</v>
          </cell>
          <cell r="E54">
            <v>1</v>
          </cell>
          <cell r="F54">
            <v>0</v>
          </cell>
          <cell r="G54">
            <v>0</v>
          </cell>
          <cell r="H54">
            <v>0</v>
          </cell>
          <cell r="I54">
            <v>7.0000000000000007E-2</v>
          </cell>
          <cell r="J54">
            <v>0</v>
          </cell>
          <cell r="K54">
            <v>7.0000000000000007E-2</v>
          </cell>
          <cell r="L54">
            <v>0</v>
          </cell>
          <cell r="M54">
            <v>0</v>
          </cell>
          <cell r="N54">
            <v>0</v>
          </cell>
          <cell r="O54">
            <v>0</v>
          </cell>
          <cell r="P54">
            <v>2</v>
          </cell>
        </row>
        <row r="55">
          <cell r="B55" t="str">
            <v>10S</v>
          </cell>
          <cell r="C55">
            <v>0.125</v>
          </cell>
          <cell r="D55">
            <v>1.24</v>
          </cell>
          <cell r="E55">
            <v>1</v>
          </cell>
          <cell r="F55">
            <v>0</v>
          </cell>
          <cell r="G55">
            <v>0</v>
          </cell>
          <cell r="H55">
            <v>0</v>
          </cell>
          <cell r="I55">
            <v>7.0000000000000007E-2</v>
          </cell>
          <cell r="J55">
            <v>0</v>
          </cell>
          <cell r="K55">
            <v>7.0000000000000007E-2</v>
          </cell>
          <cell r="L55">
            <v>0</v>
          </cell>
          <cell r="M55">
            <v>0</v>
          </cell>
          <cell r="N55">
            <v>0</v>
          </cell>
          <cell r="O55">
            <v>0</v>
          </cell>
          <cell r="P55">
            <v>2</v>
          </cell>
          <cell r="Q55" t="str">
            <v xml:space="preserve">S_x0001_N_x0002_1a_x0000__x0017_T«n nÒn b»ng c¸t ®Çm kü_x0002_m3_x0000_%X©y mãng ®¸ </v>
          </cell>
        </row>
        <row r="56">
          <cell r="B56" t="str">
            <v>10S</v>
          </cell>
          <cell r="C56">
            <v>0.125</v>
          </cell>
          <cell r="D56">
            <v>1.24</v>
          </cell>
          <cell r="E56">
            <v>1</v>
          </cell>
          <cell r="F56">
            <v>0</v>
          </cell>
          <cell r="G56">
            <v>0</v>
          </cell>
          <cell r="H56">
            <v>0</v>
          </cell>
          <cell r="I56">
            <v>7.0000000000000007E-2</v>
          </cell>
          <cell r="J56">
            <v>0</v>
          </cell>
          <cell r="K56">
            <v>7.0000000000000007E-2</v>
          </cell>
          <cell r="L56">
            <v>0</v>
          </cell>
          <cell r="M56">
            <v>0</v>
          </cell>
          <cell r="N56">
            <v>0</v>
          </cell>
          <cell r="O56">
            <v>0</v>
          </cell>
          <cell r="P56">
            <v>2</v>
          </cell>
        </row>
        <row r="57">
          <cell r="B57" t="str">
            <v>10S</v>
          </cell>
          <cell r="C57">
            <v>0.25</v>
          </cell>
          <cell r="D57">
            <v>1.65</v>
          </cell>
          <cell r="E57">
            <v>1</v>
          </cell>
          <cell r="F57">
            <v>0</v>
          </cell>
          <cell r="G57">
            <v>0</v>
          </cell>
          <cell r="H57">
            <v>0</v>
          </cell>
          <cell r="I57">
            <v>7.0000000000000007E-2</v>
          </cell>
          <cell r="J57">
            <v>0</v>
          </cell>
          <cell r="K57">
            <v>7.0000000000000007E-2</v>
          </cell>
          <cell r="L57">
            <v>0</v>
          </cell>
          <cell r="M57">
            <v>0</v>
          </cell>
          <cell r="N57">
            <v>0</v>
          </cell>
          <cell r="O57">
            <v>0</v>
          </cell>
          <cell r="P57">
            <v>2</v>
          </cell>
        </row>
        <row r="58">
          <cell r="B58" t="str">
            <v>10S</v>
          </cell>
          <cell r="C58">
            <v>0.25</v>
          </cell>
          <cell r="D58">
            <v>1.65</v>
          </cell>
          <cell r="E58">
            <v>1</v>
          </cell>
          <cell r="F58">
            <v>0</v>
          </cell>
          <cell r="G58">
            <v>0</v>
          </cell>
          <cell r="H58">
            <v>0</v>
          </cell>
          <cell r="I58">
            <v>7.0000000000000007E-2</v>
          </cell>
          <cell r="J58">
            <v>0</v>
          </cell>
          <cell r="K58">
            <v>7.0000000000000007E-2</v>
          </cell>
          <cell r="L58">
            <v>0</v>
          </cell>
          <cell r="M58">
            <v>0</v>
          </cell>
          <cell r="N58">
            <v>0</v>
          </cell>
          <cell r="O58">
            <v>0</v>
          </cell>
          <cell r="P58">
            <v>2</v>
          </cell>
        </row>
        <row r="59">
          <cell r="B59" t="str">
            <v>10S</v>
          </cell>
          <cell r="C59">
            <v>0.25</v>
          </cell>
          <cell r="D59">
            <v>1.65</v>
          </cell>
          <cell r="E59">
            <v>1</v>
          </cell>
          <cell r="F59">
            <v>0</v>
          </cell>
          <cell r="G59">
            <v>0</v>
          </cell>
          <cell r="H59">
            <v>0</v>
          </cell>
          <cell r="I59">
            <v>7.0000000000000007E-2</v>
          </cell>
          <cell r="J59">
            <v>0</v>
          </cell>
          <cell r="K59">
            <v>7.0000000000000007E-2</v>
          </cell>
          <cell r="L59">
            <v>0</v>
          </cell>
          <cell r="M59">
            <v>0</v>
          </cell>
          <cell r="N59">
            <v>0</v>
          </cell>
          <cell r="O59">
            <v>0</v>
          </cell>
          <cell r="P59">
            <v>2</v>
          </cell>
        </row>
        <row r="60">
          <cell r="B60" t="str">
            <v>10S</v>
          </cell>
          <cell r="C60">
            <v>0.375</v>
          </cell>
          <cell r="D60">
            <v>1.65</v>
          </cell>
          <cell r="E60">
            <v>1</v>
          </cell>
          <cell r="F60">
            <v>0</v>
          </cell>
          <cell r="G60">
            <v>0</v>
          </cell>
          <cell r="H60">
            <v>0</v>
          </cell>
          <cell r="I60">
            <v>7.0000000000000007E-2</v>
          </cell>
          <cell r="J60">
            <v>0</v>
          </cell>
          <cell r="K60">
            <v>7.0000000000000007E-2</v>
          </cell>
          <cell r="L60">
            <v>0</v>
          </cell>
          <cell r="M60">
            <v>0</v>
          </cell>
          <cell r="N60">
            <v>0</v>
          </cell>
          <cell r="O60">
            <v>0</v>
          </cell>
          <cell r="P60">
            <v>2</v>
          </cell>
        </row>
        <row r="61">
          <cell r="B61" t="str">
            <v>10S</v>
          </cell>
          <cell r="C61">
            <v>0.375</v>
          </cell>
          <cell r="D61">
            <v>1.65</v>
          </cell>
          <cell r="E61">
            <v>1</v>
          </cell>
          <cell r="F61">
            <v>0</v>
          </cell>
          <cell r="G61">
            <v>0</v>
          </cell>
          <cell r="H61">
            <v>0</v>
          </cell>
          <cell r="I61">
            <v>7.0000000000000007E-2</v>
          </cell>
          <cell r="J61">
            <v>0</v>
          </cell>
          <cell r="K61">
            <v>7.0000000000000007E-2</v>
          </cell>
          <cell r="L61">
            <v>0</v>
          </cell>
          <cell r="M61">
            <v>0</v>
          </cell>
          <cell r="N61">
            <v>0</v>
          </cell>
          <cell r="O61">
            <v>0</v>
          </cell>
          <cell r="P61">
            <v>2</v>
          </cell>
        </row>
        <row r="62">
          <cell r="B62" t="str">
            <v>10S</v>
          </cell>
          <cell r="C62">
            <v>0.375</v>
          </cell>
          <cell r="D62">
            <v>1.65</v>
          </cell>
          <cell r="E62">
            <v>1</v>
          </cell>
          <cell r="F62">
            <v>0</v>
          </cell>
          <cell r="G62">
            <v>0</v>
          </cell>
          <cell r="H62">
            <v>0</v>
          </cell>
          <cell r="I62">
            <v>7.0000000000000007E-2</v>
          </cell>
          <cell r="J62">
            <v>0</v>
          </cell>
          <cell r="K62">
            <v>7.0000000000000007E-2</v>
          </cell>
          <cell r="L62">
            <v>0</v>
          </cell>
          <cell r="M62">
            <v>0</v>
          </cell>
          <cell r="N62">
            <v>0</v>
          </cell>
          <cell r="O62">
            <v>0</v>
          </cell>
          <cell r="P62">
            <v>2</v>
          </cell>
        </row>
        <row r="63">
          <cell r="B63" t="str">
            <v>10S</v>
          </cell>
          <cell r="C63">
            <v>0.5</v>
          </cell>
          <cell r="D63">
            <v>2.11</v>
          </cell>
          <cell r="E63">
            <v>1</v>
          </cell>
          <cell r="F63">
            <v>0</v>
          </cell>
          <cell r="G63">
            <v>0</v>
          </cell>
          <cell r="H63">
            <v>0</v>
          </cell>
          <cell r="I63">
            <v>7.0000000000000007E-2</v>
          </cell>
          <cell r="J63">
            <v>0</v>
          </cell>
          <cell r="K63">
            <v>7.0000000000000007E-2</v>
          </cell>
          <cell r="L63">
            <v>0</v>
          </cell>
          <cell r="M63">
            <v>0</v>
          </cell>
          <cell r="N63">
            <v>0</v>
          </cell>
          <cell r="O63">
            <v>0</v>
          </cell>
          <cell r="P63">
            <v>2</v>
          </cell>
        </row>
        <row r="64">
          <cell r="B64" t="str">
            <v>10S</v>
          </cell>
          <cell r="C64">
            <v>0.5</v>
          </cell>
          <cell r="D64">
            <v>2.11</v>
          </cell>
          <cell r="E64">
            <v>1</v>
          </cell>
          <cell r="F64">
            <v>0</v>
          </cell>
          <cell r="G64">
            <v>0</v>
          </cell>
          <cell r="H64">
            <v>0</v>
          </cell>
          <cell r="I64">
            <v>7.0000000000000007E-2</v>
          </cell>
          <cell r="J64">
            <v>0</v>
          </cell>
          <cell r="K64">
            <v>7.0000000000000007E-2</v>
          </cell>
          <cell r="L64">
            <v>0</v>
          </cell>
          <cell r="M64">
            <v>0</v>
          </cell>
          <cell r="N64">
            <v>0</v>
          </cell>
          <cell r="O64">
            <v>0</v>
          </cell>
          <cell r="P64">
            <v>2</v>
          </cell>
        </row>
        <row r="65">
          <cell r="B65" t="str">
            <v>10S</v>
          </cell>
          <cell r="C65">
            <v>0.5</v>
          </cell>
          <cell r="D65">
            <v>2.11</v>
          </cell>
          <cell r="E65">
            <v>1</v>
          </cell>
          <cell r="F65">
            <v>0</v>
          </cell>
          <cell r="G65">
            <v>0</v>
          </cell>
          <cell r="H65">
            <v>0</v>
          </cell>
          <cell r="I65">
            <v>7.0000000000000007E-2</v>
          </cell>
          <cell r="J65">
            <v>0</v>
          </cell>
          <cell r="K65">
            <v>7.0000000000000007E-2</v>
          </cell>
          <cell r="L65">
            <v>0</v>
          </cell>
          <cell r="M65">
            <v>0</v>
          </cell>
          <cell r="N65">
            <v>0</v>
          </cell>
          <cell r="O65">
            <v>0</v>
          </cell>
          <cell r="P65">
            <v>2</v>
          </cell>
        </row>
        <row r="66">
          <cell r="B66" t="str">
            <v>10S</v>
          </cell>
          <cell r="C66">
            <v>0.75</v>
          </cell>
          <cell r="D66">
            <v>2.11</v>
          </cell>
          <cell r="E66">
            <v>1</v>
          </cell>
          <cell r="F66">
            <v>0</v>
          </cell>
          <cell r="G66">
            <v>0</v>
          </cell>
          <cell r="H66">
            <v>0</v>
          </cell>
          <cell r="I66">
            <v>7.0000000000000007E-2</v>
          </cell>
          <cell r="J66">
            <v>0</v>
          </cell>
          <cell r="K66">
            <v>7.0000000000000007E-2</v>
          </cell>
          <cell r="L66">
            <v>0</v>
          </cell>
          <cell r="M66">
            <v>0</v>
          </cell>
          <cell r="N66">
            <v>0</v>
          </cell>
          <cell r="O66">
            <v>0</v>
          </cell>
          <cell r="P66">
            <v>2</v>
          </cell>
        </row>
        <row r="67">
          <cell r="B67" t="str">
            <v>10S</v>
          </cell>
          <cell r="C67">
            <v>0.75</v>
          </cell>
          <cell r="D67">
            <v>2.11</v>
          </cell>
          <cell r="E67">
            <v>1</v>
          </cell>
          <cell r="F67">
            <v>0</v>
          </cell>
          <cell r="G67">
            <v>0</v>
          </cell>
          <cell r="H67">
            <v>0</v>
          </cell>
          <cell r="I67">
            <v>7.0000000000000007E-2</v>
          </cell>
          <cell r="J67">
            <v>0</v>
          </cell>
          <cell r="K67">
            <v>7.0000000000000007E-2</v>
          </cell>
          <cell r="L67">
            <v>0</v>
          </cell>
          <cell r="M67">
            <v>0</v>
          </cell>
          <cell r="N67">
            <v>0</v>
          </cell>
          <cell r="O67">
            <v>0</v>
          </cell>
          <cell r="P67">
            <v>2</v>
          </cell>
        </row>
        <row r="68">
          <cell r="B68" t="str">
            <v>10S</v>
          </cell>
          <cell r="C68">
            <v>0.75</v>
          </cell>
          <cell r="D68">
            <v>2.11</v>
          </cell>
          <cell r="E68">
            <v>1</v>
          </cell>
          <cell r="F68">
            <v>0</v>
          </cell>
          <cell r="G68">
            <v>0</v>
          </cell>
          <cell r="H68">
            <v>0</v>
          </cell>
          <cell r="I68">
            <v>7.0000000000000007E-2</v>
          </cell>
          <cell r="J68">
            <v>0</v>
          </cell>
          <cell r="K68">
            <v>7.0000000000000007E-2</v>
          </cell>
          <cell r="L68">
            <v>0</v>
          </cell>
          <cell r="M68">
            <v>0</v>
          </cell>
          <cell r="N68">
            <v>0</v>
          </cell>
          <cell r="O68">
            <v>0</v>
          </cell>
          <cell r="P68">
            <v>2</v>
          </cell>
        </row>
        <row r="69">
          <cell r="B69" t="str">
            <v>10S</v>
          </cell>
          <cell r="C69">
            <v>1</v>
          </cell>
          <cell r="D69">
            <v>2.77</v>
          </cell>
          <cell r="E69">
            <v>1</v>
          </cell>
          <cell r="F69">
            <v>0</v>
          </cell>
          <cell r="G69">
            <v>0</v>
          </cell>
          <cell r="H69">
            <v>0</v>
          </cell>
          <cell r="I69">
            <v>0.12</v>
          </cell>
          <cell r="J69">
            <v>0</v>
          </cell>
          <cell r="K69">
            <v>0.12</v>
          </cell>
          <cell r="L69">
            <v>0</v>
          </cell>
          <cell r="M69">
            <v>0</v>
          </cell>
          <cell r="N69">
            <v>0</v>
          </cell>
          <cell r="O69">
            <v>0</v>
          </cell>
          <cell r="P69">
            <v>2</v>
          </cell>
        </row>
        <row r="70">
          <cell r="B70" t="str">
            <v>10S</v>
          </cell>
          <cell r="C70">
            <v>1</v>
          </cell>
          <cell r="D70">
            <v>2.77</v>
          </cell>
          <cell r="E70">
            <v>1</v>
          </cell>
          <cell r="F70">
            <v>0</v>
          </cell>
          <cell r="G70">
            <v>0</v>
          </cell>
          <cell r="H70">
            <v>0</v>
          </cell>
          <cell r="I70">
            <v>0.12</v>
          </cell>
          <cell r="J70">
            <v>0</v>
          </cell>
          <cell r="K70">
            <v>0.12</v>
          </cell>
          <cell r="L70">
            <v>0</v>
          </cell>
          <cell r="M70">
            <v>0</v>
          </cell>
          <cell r="N70">
            <v>0</v>
          </cell>
          <cell r="O70">
            <v>0</v>
          </cell>
          <cell r="P70">
            <v>2</v>
          </cell>
        </row>
        <row r="71">
          <cell r="B71" t="str">
            <v>10S</v>
          </cell>
          <cell r="C71">
            <v>1</v>
          </cell>
          <cell r="D71">
            <v>2.77</v>
          </cell>
          <cell r="E71">
            <v>1</v>
          </cell>
          <cell r="F71">
            <v>0</v>
          </cell>
          <cell r="G71">
            <v>0</v>
          </cell>
          <cell r="H71">
            <v>0</v>
          </cell>
          <cell r="I71">
            <v>0.12</v>
          </cell>
          <cell r="J71">
            <v>0</v>
          </cell>
          <cell r="K71">
            <v>0.12</v>
          </cell>
          <cell r="L71">
            <v>0</v>
          </cell>
          <cell r="M71">
            <v>0</v>
          </cell>
          <cell r="N71">
            <v>0</v>
          </cell>
          <cell r="O71">
            <v>0</v>
          </cell>
          <cell r="P71">
            <v>2</v>
          </cell>
        </row>
        <row r="72">
          <cell r="B72" t="str">
            <v>10S</v>
          </cell>
          <cell r="C72">
            <v>1.25</v>
          </cell>
          <cell r="D72">
            <v>2.77</v>
          </cell>
          <cell r="E72">
            <v>1</v>
          </cell>
          <cell r="F72">
            <v>0</v>
          </cell>
          <cell r="G72">
            <v>0</v>
          </cell>
          <cell r="H72">
            <v>0</v>
          </cell>
          <cell r="I72">
            <v>0.15</v>
          </cell>
          <cell r="J72">
            <v>0</v>
          </cell>
          <cell r="K72">
            <v>0.15</v>
          </cell>
          <cell r="L72">
            <v>0</v>
          </cell>
          <cell r="M72">
            <v>0</v>
          </cell>
          <cell r="N72">
            <v>0</v>
          </cell>
          <cell r="O72">
            <v>0</v>
          </cell>
          <cell r="P72">
            <v>2</v>
          </cell>
        </row>
        <row r="73">
          <cell r="B73" t="str">
            <v>10S</v>
          </cell>
          <cell r="C73">
            <v>1.25</v>
          </cell>
          <cell r="D73">
            <v>2.77</v>
          </cell>
          <cell r="E73">
            <v>1</v>
          </cell>
          <cell r="F73">
            <v>1</v>
          </cell>
          <cell r="G73">
            <v>1</v>
          </cell>
          <cell r="H73">
            <v>1</v>
          </cell>
          <cell r="I73">
            <v>0.15</v>
          </cell>
          <cell r="J73">
            <v>0.14999997615814209</v>
          </cell>
          <cell r="K73">
            <v>0.15</v>
          </cell>
          <cell r="L73">
            <v>0.14999997615814209</v>
          </cell>
          <cell r="M73">
            <v>0.14999997615814209</v>
          </cell>
          <cell r="N73">
            <v>0.14999997615814209</v>
          </cell>
          <cell r="O73">
            <v>0.14999997615814209</v>
          </cell>
          <cell r="P73">
            <v>2</v>
          </cell>
          <cell r="Q73">
            <v>2</v>
          </cell>
          <cell r="R73">
            <v>2</v>
          </cell>
        </row>
        <row r="74">
          <cell r="B74" t="str">
            <v>10S</v>
          </cell>
          <cell r="C74">
            <v>1.25</v>
          </cell>
          <cell r="D74">
            <v>2.77</v>
          </cell>
          <cell r="E74">
            <v>1</v>
          </cell>
          <cell r="F74">
            <v>0</v>
          </cell>
          <cell r="G74">
            <v>0</v>
          </cell>
          <cell r="H74">
            <v>0</v>
          </cell>
          <cell r="I74">
            <v>0.15</v>
          </cell>
          <cell r="J74">
            <v>0</v>
          </cell>
          <cell r="K74">
            <v>0.15</v>
          </cell>
          <cell r="L74">
            <v>0</v>
          </cell>
          <cell r="M74">
            <v>0</v>
          </cell>
          <cell r="N74">
            <v>0</v>
          </cell>
          <cell r="O74">
            <v>0</v>
          </cell>
          <cell r="P74">
            <v>2</v>
          </cell>
        </row>
        <row r="75">
          <cell r="B75" t="str">
            <v>10S</v>
          </cell>
          <cell r="C75">
            <v>1.5</v>
          </cell>
          <cell r="D75">
            <v>2.77</v>
          </cell>
          <cell r="E75">
            <v>1</v>
          </cell>
          <cell r="F75">
            <v>0</v>
          </cell>
          <cell r="G75">
            <v>0</v>
          </cell>
          <cell r="H75">
            <v>0</v>
          </cell>
          <cell r="I75">
            <v>0.15</v>
          </cell>
          <cell r="J75">
            <v>0</v>
          </cell>
          <cell r="K75">
            <v>0.15</v>
          </cell>
          <cell r="L75">
            <v>0</v>
          </cell>
          <cell r="M75">
            <v>0</v>
          </cell>
          <cell r="N75">
            <v>0</v>
          </cell>
          <cell r="O75">
            <v>0</v>
          </cell>
          <cell r="P75">
            <v>2</v>
          </cell>
        </row>
        <row r="76">
          <cell r="B76" t="str">
            <v>10S</v>
          </cell>
          <cell r="C76">
            <v>1.5</v>
          </cell>
          <cell r="D76">
            <v>2.77</v>
          </cell>
          <cell r="E76">
            <v>1</v>
          </cell>
          <cell r="F76">
            <v>0</v>
          </cell>
          <cell r="G76">
            <v>0</v>
          </cell>
          <cell r="H76">
            <v>0</v>
          </cell>
          <cell r="I76">
            <v>0.15</v>
          </cell>
          <cell r="J76">
            <v>0</v>
          </cell>
          <cell r="K76">
            <v>0.15</v>
          </cell>
          <cell r="L76">
            <v>0</v>
          </cell>
          <cell r="M76">
            <v>0</v>
          </cell>
          <cell r="N76">
            <v>0</v>
          </cell>
          <cell r="O76">
            <v>0</v>
          </cell>
          <cell r="P76">
            <v>2</v>
          </cell>
        </row>
        <row r="77">
          <cell r="B77" t="str">
            <v>10S</v>
          </cell>
          <cell r="C77">
            <v>1.5</v>
          </cell>
          <cell r="D77">
            <v>2.77</v>
          </cell>
          <cell r="E77">
            <v>1</v>
          </cell>
          <cell r="F77">
            <v>0</v>
          </cell>
          <cell r="G77">
            <v>0</v>
          </cell>
          <cell r="H77">
            <v>0</v>
          </cell>
          <cell r="I77">
            <v>0.15</v>
          </cell>
          <cell r="J77">
            <v>0</v>
          </cell>
          <cell r="K77">
            <v>0.15</v>
          </cell>
          <cell r="L77">
            <v>0</v>
          </cell>
          <cell r="M77">
            <v>0</v>
          </cell>
          <cell r="N77">
            <v>0</v>
          </cell>
          <cell r="O77">
            <v>0</v>
          </cell>
          <cell r="P77">
            <v>2</v>
          </cell>
        </row>
        <row r="78">
          <cell r="B78" t="str">
            <v>10S</v>
          </cell>
          <cell r="C78">
            <v>2</v>
          </cell>
          <cell r="D78">
            <v>2.77</v>
          </cell>
          <cell r="E78">
            <v>1</v>
          </cell>
          <cell r="F78">
            <v>0</v>
          </cell>
          <cell r="G78">
            <v>0</v>
          </cell>
          <cell r="H78">
            <v>0</v>
          </cell>
          <cell r="I78">
            <v>0.15</v>
          </cell>
          <cell r="J78">
            <v>0</v>
          </cell>
          <cell r="K78">
            <v>0.15</v>
          </cell>
          <cell r="L78">
            <v>0</v>
          </cell>
          <cell r="M78">
            <v>0</v>
          </cell>
          <cell r="N78">
            <v>0</v>
          </cell>
          <cell r="O78">
            <v>0</v>
          </cell>
          <cell r="P78">
            <v>2</v>
          </cell>
        </row>
        <row r="79">
          <cell r="B79" t="str">
            <v>10S</v>
          </cell>
          <cell r="C79">
            <v>2</v>
          </cell>
          <cell r="D79">
            <v>2.77</v>
          </cell>
          <cell r="E79">
            <v>1</v>
          </cell>
          <cell r="F79">
            <v>0</v>
          </cell>
          <cell r="G79">
            <v>0</v>
          </cell>
          <cell r="H79">
            <v>0</v>
          </cell>
          <cell r="I79">
            <v>0.15</v>
          </cell>
          <cell r="J79">
            <v>0</v>
          </cell>
          <cell r="K79">
            <v>0.15</v>
          </cell>
          <cell r="L79">
            <v>0</v>
          </cell>
          <cell r="M79">
            <v>0</v>
          </cell>
          <cell r="N79">
            <v>0</v>
          </cell>
          <cell r="O79">
            <v>0</v>
          </cell>
          <cell r="P79">
            <v>2</v>
          </cell>
        </row>
        <row r="80">
          <cell r="B80" t="str">
            <v>10S</v>
          </cell>
          <cell r="C80">
            <v>2</v>
          </cell>
          <cell r="D80">
            <v>2.77</v>
          </cell>
          <cell r="E80">
            <v>1</v>
          </cell>
          <cell r="F80">
            <v>0</v>
          </cell>
          <cell r="G80">
            <v>0</v>
          </cell>
          <cell r="H80">
            <v>0</v>
          </cell>
          <cell r="I80">
            <v>0.15</v>
          </cell>
          <cell r="J80">
            <v>0</v>
          </cell>
          <cell r="K80">
            <v>0.15</v>
          </cell>
          <cell r="L80">
            <v>0</v>
          </cell>
          <cell r="M80">
            <v>0</v>
          </cell>
          <cell r="N80">
            <v>0</v>
          </cell>
          <cell r="O80">
            <v>0</v>
          </cell>
          <cell r="P80">
            <v>2</v>
          </cell>
        </row>
        <row r="81">
          <cell r="B81" t="str">
            <v>10S</v>
          </cell>
          <cell r="C81">
            <v>2.5</v>
          </cell>
          <cell r="D81">
            <v>3.05</v>
          </cell>
          <cell r="E81">
            <v>1</v>
          </cell>
          <cell r="F81">
            <v>0</v>
          </cell>
          <cell r="G81">
            <v>0</v>
          </cell>
          <cell r="H81">
            <v>0</v>
          </cell>
          <cell r="I81">
            <v>0.15</v>
          </cell>
          <cell r="J81">
            <v>0</v>
          </cell>
          <cell r="K81">
            <v>0.15</v>
          </cell>
          <cell r="L81">
            <v>0</v>
          </cell>
          <cell r="M81">
            <v>0</v>
          </cell>
          <cell r="N81">
            <v>0</v>
          </cell>
          <cell r="O81">
            <v>0</v>
          </cell>
          <cell r="P81">
            <v>2</v>
          </cell>
        </row>
        <row r="82">
          <cell r="B82" t="str">
            <v>10S</v>
          </cell>
          <cell r="C82">
            <v>3</v>
          </cell>
          <cell r="D82">
            <v>3.05</v>
          </cell>
          <cell r="E82">
            <v>1</v>
          </cell>
          <cell r="F82">
            <v>0</v>
          </cell>
          <cell r="G82">
            <v>0</v>
          </cell>
          <cell r="H82">
            <v>0</v>
          </cell>
          <cell r="I82">
            <v>0.3</v>
          </cell>
          <cell r="J82">
            <v>0</v>
          </cell>
          <cell r="K82">
            <v>0.3</v>
          </cell>
          <cell r="L82">
            <v>0</v>
          </cell>
          <cell r="M82">
            <v>0</v>
          </cell>
          <cell r="N82">
            <v>0</v>
          </cell>
          <cell r="O82">
            <v>0</v>
          </cell>
          <cell r="P82">
            <v>2</v>
          </cell>
        </row>
        <row r="83">
          <cell r="B83" t="str">
            <v>10S</v>
          </cell>
          <cell r="C83">
            <v>3.5</v>
          </cell>
          <cell r="D83">
            <v>3.05</v>
          </cell>
          <cell r="E83">
            <v>1</v>
          </cell>
          <cell r="F83">
            <v>0</v>
          </cell>
          <cell r="G83">
            <v>0</v>
          </cell>
          <cell r="H83">
            <v>0</v>
          </cell>
          <cell r="I83">
            <v>0.3</v>
          </cell>
          <cell r="J83">
            <v>0</v>
          </cell>
          <cell r="K83">
            <v>0.3</v>
          </cell>
          <cell r="L83">
            <v>0</v>
          </cell>
          <cell r="M83">
            <v>0</v>
          </cell>
          <cell r="N83">
            <v>0</v>
          </cell>
          <cell r="O83">
            <v>0</v>
          </cell>
          <cell r="P83">
            <v>3</v>
          </cell>
        </row>
        <row r="84">
          <cell r="B84" t="str">
            <v>10S</v>
          </cell>
          <cell r="C84">
            <v>4</v>
          </cell>
          <cell r="D84">
            <v>3.05</v>
          </cell>
          <cell r="E84">
            <v>1</v>
          </cell>
          <cell r="F84">
            <v>0</v>
          </cell>
          <cell r="G84">
            <v>0</v>
          </cell>
          <cell r="H84">
            <v>0</v>
          </cell>
          <cell r="I84">
            <v>0.45</v>
          </cell>
          <cell r="J84">
            <v>0</v>
          </cell>
          <cell r="K84">
            <v>0.45</v>
          </cell>
          <cell r="L84">
            <v>0</v>
          </cell>
          <cell r="M84">
            <v>0</v>
          </cell>
          <cell r="N84">
            <v>0</v>
          </cell>
          <cell r="O84">
            <v>0</v>
          </cell>
          <cell r="P84">
            <v>3</v>
          </cell>
        </row>
        <row r="85">
          <cell r="B85" t="str">
            <v>10S</v>
          </cell>
          <cell r="C85">
            <v>5</v>
          </cell>
          <cell r="D85">
            <v>3.4</v>
          </cell>
          <cell r="E85">
            <v>1</v>
          </cell>
          <cell r="F85">
            <v>0</v>
          </cell>
          <cell r="G85">
            <v>0</v>
          </cell>
          <cell r="H85">
            <v>0</v>
          </cell>
          <cell r="I85">
            <v>0.45</v>
          </cell>
          <cell r="J85">
            <v>0</v>
          </cell>
          <cell r="K85">
            <v>0.45</v>
          </cell>
          <cell r="L85">
            <v>0</v>
          </cell>
          <cell r="M85">
            <v>0</v>
          </cell>
          <cell r="N85">
            <v>0</v>
          </cell>
          <cell r="O85">
            <v>0</v>
          </cell>
          <cell r="P85">
            <v>4</v>
          </cell>
        </row>
        <row r="86">
          <cell r="B86" t="str">
            <v>10S</v>
          </cell>
          <cell r="C86">
            <v>6</v>
          </cell>
          <cell r="D86">
            <v>3.4</v>
          </cell>
          <cell r="E86">
            <v>1</v>
          </cell>
          <cell r="F86">
            <v>0</v>
          </cell>
          <cell r="G86">
            <v>0</v>
          </cell>
          <cell r="H86">
            <v>0</v>
          </cell>
          <cell r="I86">
            <v>0.6</v>
          </cell>
          <cell r="J86">
            <v>0</v>
          </cell>
          <cell r="K86">
            <v>0.6</v>
          </cell>
          <cell r="L86">
            <v>0</v>
          </cell>
          <cell r="M86">
            <v>0</v>
          </cell>
          <cell r="N86">
            <v>0</v>
          </cell>
          <cell r="O86">
            <v>0</v>
          </cell>
          <cell r="P86">
            <v>4</v>
          </cell>
        </row>
        <row r="87">
          <cell r="B87" t="str">
            <v>10S</v>
          </cell>
          <cell r="C87">
            <v>8</v>
          </cell>
          <cell r="D87">
            <v>3.76</v>
          </cell>
          <cell r="E87">
            <v>1</v>
          </cell>
          <cell r="F87">
            <v>0</v>
          </cell>
          <cell r="G87">
            <v>0</v>
          </cell>
          <cell r="H87">
            <v>0</v>
          </cell>
          <cell r="I87">
            <v>0.6</v>
          </cell>
          <cell r="J87">
            <v>0</v>
          </cell>
          <cell r="K87">
            <v>0.6</v>
          </cell>
          <cell r="L87">
            <v>0</v>
          </cell>
          <cell r="M87">
            <v>0</v>
          </cell>
          <cell r="N87">
            <v>0</v>
          </cell>
          <cell r="O87">
            <v>0</v>
          </cell>
          <cell r="P87">
            <v>4</v>
          </cell>
        </row>
        <row r="88">
          <cell r="B88" t="str">
            <v>10S</v>
          </cell>
          <cell r="C88">
            <v>10</v>
          </cell>
          <cell r="D88">
            <v>4.1900000000000004</v>
          </cell>
          <cell r="E88">
            <v>1</v>
          </cell>
          <cell r="F88">
            <v>0</v>
          </cell>
          <cell r="G88">
            <v>0</v>
          </cell>
          <cell r="H88">
            <v>0</v>
          </cell>
          <cell r="I88">
            <v>1.2</v>
          </cell>
          <cell r="J88">
            <v>0</v>
          </cell>
          <cell r="K88">
            <v>1.2</v>
          </cell>
          <cell r="L88">
            <v>0</v>
          </cell>
          <cell r="M88">
            <v>0</v>
          </cell>
          <cell r="N88">
            <v>0</v>
          </cell>
          <cell r="O88">
            <v>0</v>
          </cell>
          <cell r="P88">
            <v>4</v>
          </cell>
        </row>
        <row r="89">
          <cell r="B89" t="str">
            <v>10S</v>
          </cell>
          <cell r="C89">
            <v>12</v>
          </cell>
          <cell r="D89">
            <v>4.57</v>
          </cell>
          <cell r="E89">
            <v>1</v>
          </cell>
          <cell r="F89">
            <v>0</v>
          </cell>
          <cell r="G89">
            <v>0</v>
          </cell>
          <cell r="H89">
            <v>0</v>
          </cell>
          <cell r="I89">
            <v>1.5</v>
          </cell>
          <cell r="J89">
            <v>0</v>
          </cell>
          <cell r="K89">
            <v>1.5</v>
          </cell>
          <cell r="L89">
            <v>0</v>
          </cell>
          <cell r="M89">
            <v>0</v>
          </cell>
          <cell r="N89">
            <v>0</v>
          </cell>
          <cell r="O89">
            <v>0</v>
          </cell>
          <cell r="P89">
            <v>6</v>
          </cell>
        </row>
        <row r="90">
          <cell r="B90" t="str">
            <v>10S</v>
          </cell>
          <cell r="C90">
            <v>14</v>
          </cell>
          <cell r="D90">
            <v>4.78</v>
          </cell>
          <cell r="E90">
            <v>1</v>
          </cell>
          <cell r="F90">
            <v>0</v>
          </cell>
          <cell r="G90">
            <v>0</v>
          </cell>
          <cell r="H90">
            <v>2.2251287283221441E-307</v>
          </cell>
          <cell r="I90">
            <v>1.65</v>
          </cell>
          <cell r="J90">
            <v>0</v>
          </cell>
          <cell r="K90">
            <v>1.65</v>
          </cell>
          <cell r="L90">
            <v>0</v>
          </cell>
          <cell r="M90">
            <v>0</v>
          </cell>
          <cell r="N90">
            <v>0</v>
          </cell>
          <cell r="O90">
            <v>0</v>
          </cell>
          <cell r="P90">
            <v>6</v>
          </cell>
        </row>
        <row r="91">
          <cell r="B91" t="str">
            <v>10S</v>
          </cell>
          <cell r="C91">
            <v>16</v>
          </cell>
          <cell r="D91">
            <v>4.78</v>
          </cell>
          <cell r="E91">
            <v>1</v>
          </cell>
          <cell r="F91">
            <v>0</v>
          </cell>
          <cell r="G91">
            <v>0</v>
          </cell>
          <cell r="H91">
            <v>0</v>
          </cell>
          <cell r="I91">
            <v>1.95</v>
          </cell>
          <cell r="J91">
            <v>0</v>
          </cell>
          <cell r="K91">
            <v>1.95</v>
          </cell>
          <cell r="L91">
            <v>0</v>
          </cell>
          <cell r="M91">
            <v>0</v>
          </cell>
          <cell r="N91">
            <v>0</v>
          </cell>
          <cell r="O91">
            <v>0</v>
          </cell>
          <cell r="P91">
            <v>6</v>
          </cell>
        </row>
        <row r="92">
          <cell r="B92" t="str">
            <v>10S</v>
          </cell>
          <cell r="C92">
            <v>18</v>
          </cell>
          <cell r="D92">
            <v>4.78</v>
          </cell>
          <cell r="E92">
            <v>1</v>
          </cell>
          <cell r="F92">
            <v>0</v>
          </cell>
          <cell r="G92">
            <v>0</v>
          </cell>
          <cell r="H92">
            <v>0</v>
          </cell>
          <cell r="I92">
            <v>2.25</v>
          </cell>
          <cell r="J92">
            <v>0</v>
          </cell>
          <cell r="K92">
            <v>2.25</v>
          </cell>
          <cell r="L92">
            <v>0</v>
          </cell>
          <cell r="M92">
            <v>0</v>
          </cell>
          <cell r="N92">
            <v>0</v>
          </cell>
          <cell r="O92">
            <v>0</v>
          </cell>
          <cell r="P92">
            <v>6</v>
          </cell>
        </row>
        <row r="93">
          <cell r="B93" t="str">
            <v>10S</v>
          </cell>
          <cell r="C93">
            <v>20</v>
          </cell>
          <cell r="D93">
            <v>5.54</v>
          </cell>
          <cell r="E93">
            <v>1</v>
          </cell>
          <cell r="F93">
            <v>0</v>
          </cell>
          <cell r="G93">
            <v>0</v>
          </cell>
          <cell r="H93">
            <v>0</v>
          </cell>
          <cell r="I93">
            <v>2.0299999999999998</v>
          </cell>
          <cell r="J93">
            <v>1.1200000000000001</v>
          </cell>
          <cell r="K93">
            <v>3.15</v>
          </cell>
          <cell r="L93">
            <v>0</v>
          </cell>
          <cell r="M93">
            <v>0</v>
          </cell>
          <cell r="N93">
            <v>0</v>
          </cell>
          <cell r="O93">
            <v>0</v>
          </cell>
          <cell r="P93">
            <v>7</v>
          </cell>
        </row>
        <row r="94">
          <cell r="B94" t="str">
            <v>10S</v>
          </cell>
          <cell r="C94">
            <v>22</v>
          </cell>
          <cell r="D94">
            <v>5.54</v>
          </cell>
          <cell r="E94">
            <v>1</v>
          </cell>
          <cell r="F94">
            <v>0</v>
          </cell>
          <cell r="G94">
            <v>0</v>
          </cell>
          <cell r="H94">
            <v>0</v>
          </cell>
          <cell r="I94">
            <v>2.23</v>
          </cell>
          <cell r="J94">
            <v>1.37</v>
          </cell>
          <cell r="K94">
            <v>3.6</v>
          </cell>
          <cell r="L94">
            <v>0</v>
          </cell>
          <cell r="M94">
            <v>0</v>
          </cell>
          <cell r="N94">
            <v>0</v>
          </cell>
          <cell r="O94">
            <v>0</v>
          </cell>
          <cell r="P94">
            <v>8</v>
          </cell>
        </row>
        <row r="95">
          <cell r="B95" t="str">
            <v>10S</v>
          </cell>
          <cell r="C95">
            <v>24</v>
          </cell>
          <cell r="D95">
            <v>6.35</v>
          </cell>
          <cell r="E95">
            <v>1</v>
          </cell>
          <cell r="F95">
            <v>0</v>
          </cell>
          <cell r="G95">
            <v>0</v>
          </cell>
          <cell r="H95">
            <v>0</v>
          </cell>
          <cell r="I95">
            <v>2.4300000000000002</v>
          </cell>
          <cell r="J95">
            <v>2.0699999999999998</v>
          </cell>
          <cell r="K95">
            <v>4.5</v>
          </cell>
          <cell r="L95">
            <v>0</v>
          </cell>
          <cell r="M95">
            <v>0</v>
          </cell>
          <cell r="N95">
            <v>0</v>
          </cell>
          <cell r="O95">
            <v>0</v>
          </cell>
          <cell r="P95">
            <v>8</v>
          </cell>
        </row>
        <row r="96">
          <cell r="B96" t="str">
            <v>10S</v>
          </cell>
          <cell r="C96">
            <v>30</v>
          </cell>
          <cell r="D96">
            <v>7.92</v>
          </cell>
          <cell r="E96">
            <v>1</v>
          </cell>
          <cell r="F96">
            <v>0</v>
          </cell>
          <cell r="G96">
            <v>0</v>
          </cell>
          <cell r="H96">
            <v>0</v>
          </cell>
          <cell r="I96">
            <v>3.04</v>
          </cell>
          <cell r="J96">
            <v>5.66</v>
          </cell>
          <cell r="K96">
            <v>8.6999999999999993</v>
          </cell>
          <cell r="L96">
            <v>0</v>
          </cell>
          <cell r="M96">
            <v>0</v>
          </cell>
          <cell r="N96">
            <v>0</v>
          </cell>
          <cell r="O96">
            <v>0</v>
          </cell>
          <cell r="P96">
            <v>10</v>
          </cell>
        </row>
        <row r="97">
          <cell r="B97">
            <v>20</v>
          </cell>
          <cell r="C97">
            <v>8</v>
          </cell>
          <cell r="D97">
            <v>6.35</v>
          </cell>
          <cell r="E97">
            <v>1</v>
          </cell>
          <cell r="F97">
            <v>0</v>
          </cell>
          <cell r="G97">
            <v>0</v>
          </cell>
          <cell r="H97">
            <v>0</v>
          </cell>
          <cell r="I97">
            <v>0.81</v>
          </cell>
          <cell r="J97">
            <v>0.99</v>
          </cell>
          <cell r="K97">
            <v>1.8</v>
          </cell>
          <cell r="L97">
            <v>0</v>
          </cell>
          <cell r="M97">
            <v>0</v>
          </cell>
          <cell r="N97">
            <v>0</v>
          </cell>
          <cell r="O97">
            <v>0</v>
          </cell>
          <cell r="P97">
            <v>4</v>
          </cell>
        </row>
        <row r="98">
          <cell r="B98">
            <v>20</v>
          </cell>
          <cell r="C98">
            <v>10</v>
          </cell>
          <cell r="D98">
            <v>6.35</v>
          </cell>
          <cell r="E98">
            <v>1</v>
          </cell>
          <cell r="F98">
            <v>0</v>
          </cell>
          <cell r="G98">
            <v>0</v>
          </cell>
          <cell r="H98">
            <v>0</v>
          </cell>
          <cell r="I98">
            <v>1.01</v>
          </cell>
          <cell r="J98">
            <v>1.0900000000000001</v>
          </cell>
          <cell r="K98">
            <v>2.1</v>
          </cell>
          <cell r="L98">
            <v>0</v>
          </cell>
          <cell r="M98">
            <v>0</v>
          </cell>
          <cell r="N98">
            <v>0</v>
          </cell>
          <cell r="O98">
            <v>0</v>
          </cell>
          <cell r="P98">
            <v>4</v>
          </cell>
        </row>
        <row r="99">
          <cell r="B99">
            <v>20</v>
          </cell>
          <cell r="C99">
            <v>12</v>
          </cell>
          <cell r="D99">
            <v>6.35</v>
          </cell>
          <cell r="E99">
            <v>1</v>
          </cell>
          <cell r="F99">
            <v>0</v>
          </cell>
          <cell r="G99">
            <v>0</v>
          </cell>
          <cell r="H99">
            <v>0</v>
          </cell>
          <cell r="I99">
            <v>1.22</v>
          </cell>
          <cell r="J99">
            <v>1.32</v>
          </cell>
          <cell r="K99">
            <v>2.54</v>
          </cell>
          <cell r="L99">
            <v>0</v>
          </cell>
          <cell r="M99">
            <v>0</v>
          </cell>
          <cell r="N99">
            <v>0</v>
          </cell>
          <cell r="O99">
            <v>0</v>
          </cell>
          <cell r="P99">
            <v>6</v>
          </cell>
        </row>
        <row r="100">
          <cell r="B100">
            <v>20</v>
          </cell>
          <cell r="C100">
            <v>14</v>
          </cell>
          <cell r="D100">
            <v>7.92</v>
          </cell>
          <cell r="E100">
            <v>1</v>
          </cell>
          <cell r="F100">
            <v>0</v>
          </cell>
          <cell r="G100">
            <v>0</v>
          </cell>
          <cell r="H100">
            <v>0</v>
          </cell>
          <cell r="I100">
            <v>1.42</v>
          </cell>
          <cell r="J100">
            <v>2.48</v>
          </cell>
          <cell r="K100">
            <v>3.9</v>
          </cell>
          <cell r="L100">
            <v>0</v>
          </cell>
          <cell r="M100">
            <v>0</v>
          </cell>
          <cell r="N100">
            <v>0</v>
          </cell>
          <cell r="O100">
            <v>0</v>
          </cell>
          <cell r="P100">
            <v>6</v>
          </cell>
        </row>
        <row r="101">
          <cell r="B101">
            <v>20</v>
          </cell>
          <cell r="C101">
            <v>16</v>
          </cell>
          <cell r="D101">
            <v>7.92</v>
          </cell>
          <cell r="E101">
            <v>1</v>
          </cell>
          <cell r="F101">
            <v>0</v>
          </cell>
          <cell r="G101">
            <v>0</v>
          </cell>
          <cell r="H101">
            <v>0</v>
          </cell>
          <cell r="I101">
            <v>1.62</v>
          </cell>
          <cell r="J101">
            <v>2.73</v>
          </cell>
          <cell r="K101">
            <v>4.3499999999999996</v>
          </cell>
          <cell r="L101">
            <v>0</v>
          </cell>
          <cell r="M101">
            <v>0</v>
          </cell>
          <cell r="N101">
            <v>0</v>
          </cell>
          <cell r="O101">
            <v>0</v>
          </cell>
          <cell r="P101">
            <v>6</v>
          </cell>
        </row>
        <row r="102">
          <cell r="B102">
            <v>20</v>
          </cell>
          <cell r="C102">
            <v>18</v>
          </cell>
          <cell r="D102">
            <v>7.92</v>
          </cell>
          <cell r="E102">
            <v>1</v>
          </cell>
          <cell r="F102">
            <v>0</v>
          </cell>
          <cell r="G102">
            <v>0</v>
          </cell>
          <cell r="H102">
            <v>0</v>
          </cell>
          <cell r="I102">
            <v>1.82</v>
          </cell>
          <cell r="J102">
            <v>3.12</v>
          </cell>
          <cell r="K102">
            <v>4.9400000000000004</v>
          </cell>
          <cell r="L102">
            <v>0</v>
          </cell>
          <cell r="M102">
            <v>0</v>
          </cell>
          <cell r="N102">
            <v>0</v>
          </cell>
          <cell r="O102">
            <v>0</v>
          </cell>
          <cell r="P102">
            <v>6</v>
          </cell>
        </row>
        <row r="103">
          <cell r="B103">
            <v>20</v>
          </cell>
          <cell r="C103">
            <v>20</v>
          </cell>
          <cell r="D103">
            <v>9.5299999999999994</v>
          </cell>
          <cell r="E103">
            <v>1</v>
          </cell>
          <cell r="F103">
            <v>0</v>
          </cell>
          <cell r="G103">
            <v>0</v>
          </cell>
          <cell r="H103">
            <v>0</v>
          </cell>
          <cell r="I103">
            <v>2.0299999999999998</v>
          </cell>
          <cell r="J103">
            <v>5.47</v>
          </cell>
          <cell r="K103">
            <v>7.5</v>
          </cell>
          <cell r="L103">
            <v>0</v>
          </cell>
          <cell r="M103">
            <v>0</v>
          </cell>
          <cell r="N103">
            <v>0</v>
          </cell>
          <cell r="O103">
            <v>0</v>
          </cell>
          <cell r="P103">
            <v>7</v>
          </cell>
        </row>
        <row r="104">
          <cell r="B104">
            <v>20</v>
          </cell>
          <cell r="C104">
            <v>22</v>
          </cell>
          <cell r="D104">
            <v>9.5299999999999994</v>
          </cell>
          <cell r="E104">
            <v>1</v>
          </cell>
          <cell r="F104">
            <v>0</v>
          </cell>
          <cell r="G104">
            <v>0</v>
          </cell>
          <cell r="H104">
            <v>0</v>
          </cell>
          <cell r="I104">
            <v>2.23</v>
          </cell>
          <cell r="J104">
            <v>6.47</v>
          </cell>
          <cell r="K104">
            <v>8.6999999999999993</v>
          </cell>
          <cell r="L104">
            <v>0</v>
          </cell>
          <cell r="M104">
            <v>0</v>
          </cell>
          <cell r="N104">
            <v>0</v>
          </cell>
          <cell r="O104">
            <v>0</v>
          </cell>
          <cell r="P104">
            <v>8</v>
          </cell>
        </row>
        <row r="105">
          <cell r="B105">
            <v>20</v>
          </cell>
          <cell r="C105">
            <v>24</v>
          </cell>
          <cell r="D105">
            <v>9.5299999999999994</v>
          </cell>
          <cell r="E105">
            <v>1</v>
          </cell>
          <cell r="F105">
            <v>0</v>
          </cell>
          <cell r="G105">
            <v>0</v>
          </cell>
          <cell r="H105">
            <v>0</v>
          </cell>
          <cell r="I105">
            <v>2.4300000000000002</v>
          </cell>
          <cell r="J105">
            <v>6.57</v>
          </cell>
          <cell r="K105">
            <v>9</v>
          </cell>
          <cell r="L105">
            <v>0</v>
          </cell>
          <cell r="M105">
            <v>0</v>
          </cell>
          <cell r="N105">
            <v>0</v>
          </cell>
          <cell r="O105">
            <v>0</v>
          </cell>
          <cell r="P105">
            <v>8</v>
          </cell>
        </row>
        <row r="106">
          <cell r="B106">
            <v>20</v>
          </cell>
          <cell r="C106">
            <v>26</v>
          </cell>
          <cell r="D106">
            <v>12.7</v>
          </cell>
          <cell r="E106">
            <v>1.25</v>
          </cell>
          <cell r="F106">
            <v>0</v>
          </cell>
          <cell r="G106">
            <v>0</v>
          </cell>
          <cell r="H106">
            <v>0</v>
          </cell>
          <cell r="I106">
            <v>2.64</v>
          </cell>
          <cell r="J106">
            <v>13.86</v>
          </cell>
          <cell r="K106">
            <v>16.5</v>
          </cell>
          <cell r="L106">
            <v>0</v>
          </cell>
          <cell r="M106">
            <v>0</v>
          </cell>
          <cell r="N106">
            <v>0</v>
          </cell>
          <cell r="O106">
            <v>0</v>
          </cell>
          <cell r="P106">
            <v>9</v>
          </cell>
        </row>
        <row r="107">
          <cell r="B107">
            <v>20</v>
          </cell>
          <cell r="C107">
            <v>28</v>
          </cell>
          <cell r="D107">
            <v>12.7</v>
          </cell>
          <cell r="E107">
            <v>1.25</v>
          </cell>
          <cell r="F107">
            <v>0</v>
          </cell>
          <cell r="G107">
            <v>0</v>
          </cell>
          <cell r="H107">
            <v>0</v>
          </cell>
          <cell r="I107">
            <v>2.84</v>
          </cell>
          <cell r="J107">
            <v>15.16</v>
          </cell>
          <cell r="K107">
            <v>18</v>
          </cell>
          <cell r="L107">
            <v>0</v>
          </cell>
          <cell r="M107">
            <v>0</v>
          </cell>
          <cell r="N107">
            <v>0</v>
          </cell>
          <cell r="O107">
            <v>0</v>
          </cell>
          <cell r="P107">
            <v>9</v>
          </cell>
        </row>
        <row r="108">
          <cell r="B108">
            <v>20</v>
          </cell>
          <cell r="C108">
            <v>30</v>
          </cell>
          <cell r="D108">
            <v>12.7</v>
          </cell>
          <cell r="E108">
            <v>1.25</v>
          </cell>
          <cell r="F108">
            <v>0</v>
          </cell>
          <cell r="G108">
            <v>0</v>
          </cell>
          <cell r="H108">
            <v>0</v>
          </cell>
          <cell r="I108">
            <v>3.04</v>
          </cell>
          <cell r="J108">
            <v>16.45</v>
          </cell>
          <cell r="K108">
            <v>19.489999999999998</v>
          </cell>
          <cell r="L108">
            <v>0</v>
          </cell>
          <cell r="M108">
            <v>0</v>
          </cell>
          <cell r="N108">
            <v>0</v>
          </cell>
          <cell r="O108">
            <v>0</v>
          </cell>
          <cell r="P108">
            <v>10</v>
          </cell>
        </row>
        <row r="109">
          <cell r="B109">
            <v>20</v>
          </cell>
          <cell r="C109">
            <v>32</v>
          </cell>
          <cell r="D109">
            <v>12.7</v>
          </cell>
          <cell r="E109">
            <v>1.25</v>
          </cell>
          <cell r="F109">
            <v>0</v>
          </cell>
          <cell r="G109">
            <v>0</v>
          </cell>
          <cell r="H109">
            <v>0</v>
          </cell>
          <cell r="I109">
            <v>3.24</v>
          </cell>
          <cell r="J109">
            <v>17.75</v>
          </cell>
          <cell r="K109">
            <v>20.990000000000002</v>
          </cell>
          <cell r="L109">
            <v>0</v>
          </cell>
          <cell r="M109">
            <v>0</v>
          </cell>
          <cell r="N109">
            <v>0</v>
          </cell>
          <cell r="O109">
            <v>0</v>
          </cell>
          <cell r="P109">
            <v>11</v>
          </cell>
        </row>
        <row r="110">
          <cell r="B110">
            <v>20</v>
          </cell>
          <cell r="C110">
            <v>34</v>
          </cell>
          <cell r="D110">
            <v>12.7</v>
          </cell>
          <cell r="E110">
            <v>1.25</v>
          </cell>
          <cell r="F110">
            <v>0</v>
          </cell>
          <cell r="G110">
            <v>0</v>
          </cell>
          <cell r="H110">
            <v>0</v>
          </cell>
          <cell r="I110">
            <v>3.45</v>
          </cell>
          <cell r="J110">
            <v>18.54</v>
          </cell>
          <cell r="K110">
            <v>21.99</v>
          </cell>
          <cell r="L110">
            <v>0</v>
          </cell>
          <cell r="M110">
            <v>0</v>
          </cell>
          <cell r="N110">
            <v>0</v>
          </cell>
          <cell r="O110">
            <v>0</v>
          </cell>
          <cell r="P110">
            <v>12</v>
          </cell>
        </row>
        <row r="111">
          <cell r="B111">
            <v>20</v>
          </cell>
          <cell r="C111">
            <v>36</v>
          </cell>
          <cell r="D111">
            <v>12.7</v>
          </cell>
          <cell r="E111">
            <v>1.25</v>
          </cell>
          <cell r="F111">
            <v>0</v>
          </cell>
          <cell r="G111">
            <v>0</v>
          </cell>
          <cell r="H111">
            <v>0</v>
          </cell>
          <cell r="I111">
            <v>3.65</v>
          </cell>
          <cell r="J111">
            <v>18.84</v>
          </cell>
          <cell r="K111">
            <v>22.49</v>
          </cell>
          <cell r="L111">
            <v>0</v>
          </cell>
          <cell r="M111">
            <v>0</v>
          </cell>
          <cell r="N111">
            <v>0</v>
          </cell>
          <cell r="O111">
            <v>0</v>
          </cell>
          <cell r="P111">
            <v>12</v>
          </cell>
        </row>
        <row r="112">
          <cell r="B112">
            <v>30</v>
          </cell>
          <cell r="C112">
            <v>8</v>
          </cell>
          <cell r="D112">
            <v>7.04</v>
          </cell>
          <cell r="E112">
            <v>1</v>
          </cell>
          <cell r="F112">
            <v>0</v>
          </cell>
          <cell r="G112">
            <v>0</v>
          </cell>
          <cell r="H112">
            <v>0</v>
          </cell>
          <cell r="I112">
            <v>0.81</v>
          </cell>
          <cell r="J112">
            <v>1.1399999999999999</v>
          </cell>
          <cell r="K112">
            <v>1.95</v>
          </cell>
          <cell r="L112">
            <v>0</v>
          </cell>
          <cell r="M112">
            <v>0</v>
          </cell>
          <cell r="N112">
            <v>0</v>
          </cell>
          <cell r="O112">
            <v>0</v>
          </cell>
          <cell r="P112">
            <v>4</v>
          </cell>
        </row>
        <row r="113">
          <cell r="B113">
            <v>30</v>
          </cell>
          <cell r="C113">
            <v>10</v>
          </cell>
          <cell r="D113">
            <v>7.8</v>
          </cell>
          <cell r="E113">
            <v>1</v>
          </cell>
          <cell r="F113">
            <v>0</v>
          </cell>
          <cell r="G113">
            <v>0</v>
          </cell>
          <cell r="H113">
            <v>0</v>
          </cell>
          <cell r="I113">
            <v>1.01</v>
          </cell>
          <cell r="J113">
            <v>1.99</v>
          </cell>
          <cell r="K113">
            <v>3</v>
          </cell>
          <cell r="L113">
            <v>0</v>
          </cell>
          <cell r="M113">
            <v>0</v>
          </cell>
          <cell r="N113">
            <v>0</v>
          </cell>
          <cell r="O113">
            <v>0</v>
          </cell>
          <cell r="P113">
            <v>4</v>
          </cell>
          <cell r="Q113">
            <v>4</v>
          </cell>
          <cell r="R113">
            <v>4</v>
          </cell>
        </row>
        <row r="114">
          <cell r="B114">
            <v>30</v>
          </cell>
          <cell r="C114">
            <v>12</v>
          </cell>
          <cell r="D114">
            <v>8.3800000000000008</v>
          </cell>
          <cell r="E114">
            <v>1</v>
          </cell>
          <cell r="F114">
            <v>0</v>
          </cell>
          <cell r="G114">
            <v>0</v>
          </cell>
          <cell r="H114">
            <v>0</v>
          </cell>
          <cell r="I114">
            <v>1.22</v>
          </cell>
          <cell r="J114">
            <v>2.68</v>
          </cell>
          <cell r="K114">
            <v>3.9000000000000004</v>
          </cell>
          <cell r="L114">
            <v>0</v>
          </cell>
          <cell r="M114">
            <v>0</v>
          </cell>
          <cell r="N114">
            <v>0</v>
          </cell>
          <cell r="O114">
            <v>0</v>
          </cell>
          <cell r="P114">
            <v>6</v>
          </cell>
        </row>
        <row r="115">
          <cell r="B115">
            <v>30</v>
          </cell>
          <cell r="C115">
            <v>14</v>
          </cell>
          <cell r="D115">
            <v>9.5299999999999994</v>
          </cell>
          <cell r="E115">
            <v>1</v>
          </cell>
          <cell r="F115">
            <v>0</v>
          </cell>
          <cell r="G115">
            <v>0</v>
          </cell>
          <cell r="H115">
            <v>0</v>
          </cell>
          <cell r="I115">
            <v>1.42</v>
          </cell>
          <cell r="J115">
            <v>3.97</v>
          </cell>
          <cell r="K115">
            <v>5.3900000000000006</v>
          </cell>
          <cell r="L115">
            <v>0</v>
          </cell>
          <cell r="M115">
            <v>0</v>
          </cell>
          <cell r="N115">
            <v>0</v>
          </cell>
          <cell r="O115">
            <v>0</v>
          </cell>
          <cell r="P115">
            <v>6</v>
          </cell>
        </row>
        <row r="116">
          <cell r="B116">
            <v>30</v>
          </cell>
          <cell r="C116">
            <v>16</v>
          </cell>
          <cell r="D116">
            <v>9.5299999999999994</v>
          </cell>
          <cell r="E116">
            <v>1</v>
          </cell>
          <cell r="F116">
            <v>0</v>
          </cell>
          <cell r="G116">
            <v>0</v>
          </cell>
          <cell r="H116">
            <v>0</v>
          </cell>
          <cell r="I116">
            <v>1.62</v>
          </cell>
          <cell r="J116">
            <v>4.68</v>
          </cell>
          <cell r="K116">
            <v>6.3</v>
          </cell>
          <cell r="L116">
            <v>0</v>
          </cell>
          <cell r="M116">
            <v>0</v>
          </cell>
          <cell r="N116">
            <v>0</v>
          </cell>
          <cell r="O116">
            <v>0</v>
          </cell>
          <cell r="P116">
            <v>6</v>
          </cell>
        </row>
        <row r="117">
          <cell r="B117">
            <v>30</v>
          </cell>
          <cell r="C117">
            <v>18</v>
          </cell>
          <cell r="D117">
            <v>11.13</v>
          </cell>
          <cell r="E117">
            <v>1.25</v>
          </cell>
          <cell r="F117">
            <v>0</v>
          </cell>
          <cell r="G117">
            <v>0</v>
          </cell>
          <cell r="H117">
            <v>0</v>
          </cell>
          <cell r="I117">
            <v>1.82</v>
          </cell>
          <cell r="J117">
            <v>6.88</v>
          </cell>
          <cell r="K117">
            <v>8.6999999999999993</v>
          </cell>
          <cell r="L117">
            <v>0</v>
          </cell>
          <cell r="M117">
            <v>0</v>
          </cell>
          <cell r="N117">
            <v>0</v>
          </cell>
          <cell r="O117">
            <v>0</v>
          </cell>
          <cell r="P117">
            <v>6</v>
          </cell>
        </row>
        <row r="118">
          <cell r="B118">
            <v>30</v>
          </cell>
          <cell r="C118">
            <v>20</v>
          </cell>
          <cell r="D118">
            <v>12.7</v>
          </cell>
          <cell r="E118">
            <v>1.25</v>
          </cell>
          <cell r="F118">
            <v>0</v>
          </cell>
          <cell r="G118">
            <v>0</v>
          </cell>
          <cell r="H118">
            <v>0</v>
          </cell>
          <cell r="I118">
            <v>2.0299999999999998</v>
          </cell>
          <cell r="J118">
            <v>10.42</v>
          </cell>
          <cell r="K118">
            <v>12.45</v>
          </cell>
          <cell r="L118">
            <v>0</v>
          </cell>
          <cell r="M118">
            <v>0</v>
          </cell>
          <cell r="N118">
            <v>0</v>
          </cell>
          <cell r="O118">
            <v>0</v>
          </cell>
          <cell r="P118">
            <v>7</v>
          </cell>
        </row>
        <row r="119">
          <cell r="B119">
            <v>30</v>
          </cell>
          <cell r="C119">
            <v>22</v>
          </cell>
          <cell r="D119">
            <v>12.7</v>
          </cell>
          <cell r="E119">
            <v>1.25</v>
          </cell>
          <cell r="F119">
            <v>0</v>
          </cell>
          <cell r="G119">
            <v>0</v>
          </cell>
          <cell r="H119">
            <v>0</v>
          </cell>
          <cell r="I119">
            <v>2.23</v>
          </cell>
          <cell r="J119">
            <v>11.72</v>
          </cell>
          <cell r="K119">
            <v>13.950000000000001</v>
          </cell>
          <cell r="L119">
            <v>0</v>
          </cell>
          <cell r="M119">
            <v>0</v>
          </cell>
          <cell r="N119">
            <v>0</v>
          </cell>
          <cell r="O119">
            <v>0</v>
          </cell>
          <cell r="P119">
            <v>8</v>
          </cell>
        </row>
        <row r="120">
          <cell r="B120">
            <v>30</v>
          </cell>
          <cell r="C120">
            <v>24</v>
          </cell>
          <cell r="D120">
            <v>14.27</v>
          </cell>
          <cell r="E120">
            <v>1.25</v>
          </cell>
          <cell r="F120">
            <v>0</v>
          </cell>
          <cell r="G120">
            <v>0</v>
          </cell>
          <cell r="H120">
            <v>0</v>
          </cell>
          <cell r="I120">
            <v>2.4300000000000002</v>
          </cell>
          <cell r="J120">
            <v>15.57</v>
          </cell>
          <cell r="K120">
            <v>18</v>
          </cell>
          <cell r="L120">
            <v>0</v>
          </cell>
          <cell r="M120">
            <v>0</v>
          </cell>
          <cell r="N120">
            <v>0</v>
          </cell>
          <cell r="O120">
            <v>0</v>
          </cell>
          <cell r="P120">
            <v>8</v>
          </cell>
        </row>
        <row r="121">
          <cell r="B121">
            <v>30</v>
          </cell>
          <cell r="C121">
            <v>28</v>
          </cell>
          <cell r="D121">
            <v>15.88</v>
          </cell>
          <cell r="E121">
            <v>1.5</v>
          </cell>
          <cell r="F121">
            <v>0</v>
          </cell>
          <cell r="G121">
            <v>0</v>
          </cell>
          <cell r="H121">
            <v>0</v>
          </cell>
          <cell r="I121">
            <v>2.84</v>
          </cell>
          <cell r="J121">
            <v>22.65</v>
          </cell>
          <cell r="K121">
            <v>25.49</v>
          </cell>
          <cell r="L121">
            <v>0</v>
          </cell>
          <cell r="M121">
            <v>0</v>
          </cell>
          <cell r="N121">
            <v>0</v>
          </cell>
          <cell r="O121">
            <v>0</v>
          </cell>
          <cell r="P121">
            <v>9</v>
          </cell>
        </row>
        <row r="122">
          <cell r="B122">
            <v>30</v>
          </cell>
          <cell r="C122">
            <v>30</v>
          </cell>
          <cell r="D122">
            <v>15.88</v>
          </cell>
          <cell r="E122">
            <v>1.5</v>
          </cell>
          <cell r="F122">
            <v>0</v>
          </cell>
          <cell r="G122">
            <v>0</v>
          </cell>
          <cell r="H122">
            <v>0</v>
          </cell>
          <cell r="I122">
            <v>3.04</v>
          </cell>
          <cell r="J122">
            <v>23.96</v>
          </cell>
          <cell r="K122">
            <v>27</v>
          </cell>
          <cell r="L122">
            <v>0</v>
          </cell>
          <cell r="M122">
            <v>0</v>
          </cell>
          <cell r="N122">
            <v>0</v>
          </cell>
          <cell r="O122">
            <v>0</v>
          </cell>
          <cell r="P122">
            <v>10</v>
          </cell>
        </row>
        <row r="123">
          <cell r="B123">
            <v>30</v>
          </cell>
          <cell r="C123">
            <v>32</v>
          </cell>
          <cell r="D123">
            <v>15.88</v>
          </cell>
          <cell r="E123">
            <v>1.5</v>
          </cell>
          <cell r="F123">
            <v>0</v>
          </cell>
          <cell r="G123">
            <v>0</v>
          </cell>
          <cell r="H123">
            <v>0</v>
          </cell>
          <cell r="I123">
            <v>3.24</v>
          </cell>
          <cell r="J123">
            <v>26.76</v>
          </cell>
          <cell r="K123">
            <v>30</v>
          </cell>
          <cell r="L123">
            <v>0</v>
          </cell>
          <cell r="M123">
            <v>0</v>
          </cell>
          <cell r="N123">
            <v>0</v>
          </cell>
          <cell r="O123">
            <v>0</v>
          </cell>
          <cell r="P123">
            <v>11</v>
          </cell>
        </row>
        <row r="124">
          <cell r="B124">
            <v>30</v>
          </cell>
          <cell r="C124">
            <v>34</v>
          </cell>
          <cell r="D124">
            <v>15.88</v>
          </cell>
          <cell r="E124">
            <v>1.5</v>
          </cell>
          <cell r="F124">
            <v>0</v>
          </cell>
          <cell r="G124">
            <v>0</v>
          </cell>
          <cell r="H124">
            <v>0</v>
          </cell>
          <cell r="I124">
            <v>3.45</v>
          </cell>
          <cell r="J124">
            <v>28.05</v>
          </cell>
          <cell r="K124">
            <v>31.5</v>
          </cell>
          <cell r="L124">
            <v>0</v>
          </cell>
          <cell r="M124">
            <v>0</v>
          </cell>
          <cell r="N124">
            <v>0</v>
          </cell>
          <cell r="O124">
            <v>0</v>
          </cell>
          <cell r="P124">
            <v>12</v>
          </cell>
        </row>
        <row r="125">
          <cell r="B125">
            <v>30</v>
          </cell>
          <cell r="C125">
            <v>36</v>
          </cell>
          <cell r="D125">
            <v>15.88</v>
          </cell>
          <cell r="E125">
            <v>1.5</v>
          </cell>
          <cell r="F125">
            <v>0</v>
          </cell>
          <cell r="G125">
            <v>0</v>
          </cell>
          <cell r="H125">
            <v>0</v>
          </cell>
          <cell r="I125">
            <v>3.65</v>
          </cell>
          <cell r="J125">
            <v>29.35</v>
          </cell>
          <cell r="K125">
            <v>33</v>
          </cell>
          <cell r="L125">
            <v>0</v>
          </cell>
          <cell r="M125">
            <v>0</v>
          </cell>
          <cell r="N125">
            <v>0</v>
          </cell>
          <cell r="O125">
            <v>0</v>
          </cell>
          <cell r="P125">
            <v>12</v>
          </cell>
        </row>
        <row r="126">
          <cell r="B126">
            <v>40</v>
          </cell>
          <cell r="C126">
            <v>0.125</v>
          </cell>
          <cell r="D126">
            <v>1.73</v>
          </cell>
          <cell r="E126">
            <v>1</v>
          </cell>
          <cell r="F126">
            <v>0</v>
          </cell>
          <cell r="G126">
            <v>0</v>
          </cell>
          <cell r="H126">
            <v>0</v>
          </cell>
          <cell r="I126">
            <v>7.0000000000000007E-2</v>
          </cell>
          <cell r="J126">
            <v>0</v>
          </cell>
          <cell r="K126">
            <v>7.0000000000000007E-2</v>
          </cell>
          <cell r="L126">
            <v>0</v>
          </cell>
          <cell r="M126">
            <v>0</v>
          </cell>
          <cell r="N126">
            <v>0</v>
          </cell>
          <cell r="O126">
            <v>0</v>
          </cell>
          <cell r="P126">
            <v>2</v>
          </cell>
        </row>
        <row r="127">
          <cell r="B127">
            <v>40</v>
          </cell>
          <cell r="C127">
            <v>0.125</v>
          </cell>
          <cell r="D127">
            <v>1.73</v>
          </cell>
          <cell r="E127">
            <v>1</v>
          </cell>
          <cell r="F127">
            <v>0</v>
          </cell>
          <cell r="G127">
            <v>0</v>
          </cell>
          <cell r="H127">
            <v>0</v>
          </cell>
          <cell r="I127">
            <v>7.0000000000000007E-2</v>
          </cell>
          <cell r="J127">
            <v>0</v>
          </cell>
          <cell r="K127">
            <v>7.0000000000000007E-2</v>
          </cell>
          <cell r="L127">
            <v>0</v>
          </cell>
          <cell r="M127">
            <v>0</v>
          </cell>
          <cell r="N127">
            <v>0</v>
          </cell>
          <cell r="O127">
            <v>0</v>
          </cell>
          <cell r="P127">
            <v>2</v>
          </cell>
        </row>
        <row r="128">
          <cell r="B128">
            <v>40</v>
          </cell>
          <cell r="C128">
            <v>0.125</v>
          </cell>
          <cell r="D128">
            <v>1.73</v>
          </cell>
          <cell r="E128">
            <v>1</v>
          </cell>
          <cell r="F128">
            <v>0</v>
          </cell>
          <cell r="G128">
            <v>0</v>
          </cell>
          <cell r="H128">
            <v>0</v>
          </cell>
          <cell r="I128">
            <v>7.0000000000000007E-2</v>
          </cell>
          <cell r="J128">
            <v>0</v>
          </cell>
          <cell r="K128">
            <v>7.0000000000000007E-2</v>
          </cell>
          <cell r="L128">
            <v>0</v>
          </cell>
          <cell r="M128">
            <v>0</v>
          </cell>
          <cell r="N128">
            <v>0</v>
          </cell>
          <cell r="O128">
            <v>0</v>
          </cell>
          <cell r="P128">
            <v>2</v>
          </cell>
        </row>
        <row r="129">
          <cell r="B129">
            <v>40</v>
          </cell>
          <cell r="C129">
            <v>0.25</v>
          </cell>
          <cell r="D129">
            <v>2.2400000000000002</v>
          </cell>
          <cell r="E129">
            <v>1</v>
          </cell>
          <cell r="F129">
            <v>0</v>
          </cell>
          <cell r="G129">
            <v>0</v>
          </cell>
          <cell r="H129">
            <v>0</v>
          </cell>
          <cell r="I129">
            <v>7.0000000000000007E-2</v>
          </cell>
          <cell r="J129">
            <v>0</v>
          </cell>
          <cell r="K129">
            <v>7.0000000000000007E-2</v>
          </cell>
          <cell r="L129">
            <v>0</v>
          </cell>
          <cell r="M129">
            <v>0</v>
          </cell>
          <cell r="N129">
            <v>0</v>
          </cell>
          <cell r="O129">
            <v>0</v>
          </cell>
          <cell r="P129">
            <v>2</v>
          </cell>
        </row>
        <row r="130">
          <cell r="B130">
            <v>40</v>
          </cell>
          <cell r="C130">
            <v>0.25</v>
          </cell>
          <cell r="D130">
            <v>2.2400000000000002</v>
          </cell>
          <cell r="E130">
            <v>1</v>
          </cell>
          <cell r="F130">
            <v>0</v>
          </cell>
          <cell r="G130">
            <v>0</v>
          </cell>
          <cell r="H130">
            <v>0</v>
          </cell>
          <cell r="I130">
            <v>7.0000000000000007E-2</v>
          </cell>
          <cell r="J130">
            <v>0</v>
          </cell>
          <cell r="K130">
            <v>7.0000000000000007E-2</v>
          </cell>
          <cell r="L130">
            <v>0</v>
          </cell>
          <cell r="M130">
            <v>0</v>
          </cell>
          <cell r="N130">
            <v>0</v>
          </cell>
          <cell r="O130">
            <v>0</v>
          </cell>
          <cell r="P130">
            <v>2</v>
          </cell>
          <cell r="Q130">
            <v>0</v>
          </cell>
          <cell r="R130">
            <v>0</v>
          </cell>
        </row>
        <row r="131">
          <cell r="B131">
            <v>40</v>
          </cell>
          <cell r="C131">
            <v>0.25</v>
          </cell>
          <cell r="D131">
            <v>2.2400000000000002</v>
          </cell>
          <cell r="E131">
            <v>1</v>
          </cell>
          <cell r="F131">
            <v>0</v>
          </cell>
          <cell r="G131">
            <v>0</v>
          </cell>
          <cell r="H131">
            <v>0</v>
          </cell>
          <cell r="I131">
            <v>7.0000000000000007E-2</v>
          </cell>
          <cell r="J131">
            <v>0</v>
          </cell>
          <cell r="K131">
            <v>7.0000000000000007E-2</v>
          </cell>
          <cell r="L131">
            <v>0</v>
          </cell>
          <cell r="M131">
            <v>0</v>
          </cell>
          <cell r="N131">
            <v>0</v>
          </cell>
          <cell r="O131">
            <v>0</v>
          </cell>
          <cell r="P131">
            <v>2</v>
          </cell>
        </row>
        <row r="132">
          <cell r="B132">
            <v>40</v>
          </cell>
          <cell r="C132">
            <v>0.375</v>
          </cell>
          <cell r="D132">
            <v>2.31</v>
          </cell>
          <cell r="E132">
            <v>1</v>
          </cell>
          <cell r="F132">
            <v>0</v>
          </cell>
          <cell r="G132">
            <v>0</v>
          </cell>
          <cell r="H132">
            <v>0</v>
          </cell>
          <cell r="I132">
            <v>7.0000000000000007E-2</v>
          </cell>
          <cell r="J132">
            <v>0</v>
          </cell>
          <cell r="K132">
            <v>7.0000000000000007E-2</v>
          </cell>
          <cell r="L132">
            <v>0</v>
          </cell>
          <cell r="M132">
            <v>0</v>
          </cell>
          <cell r="N132">
            <v>0</v>
          </cell>
          <cell r="O132">
            <v>0</v>
          </cell>
          <cell r="P132">
            <v>2</v>
          </cell>
        </row>
        <row r="133">
          <cell r="B133">
            <v>40</v>
          </cell>
          <cell r="C133">
            <v>0.375</v>
          </cell>
          <cell r="D133">
            <v>2.31</v>
          </cell>
          <cell r="E133">
            <v>1</v>
          </cell>
          <cell r="F133">
            <v>0</v>
          </cell>
          <cell r="G133">
            <v>0</v>
          </cell>
          <cell r="H133">
            <v>0</v>
          </cell>
          <cell r="I133">
            <v>7.0000000000000007E-2</v>
          </cell>
          <cell r="J133">
            <v>0</v>
          </cell>
          <cell r="K133">
            <v>7.0000000000000007E-2</v>
          </cell>
          <cell r="L133">
            <v>0</v>
          </cell>
          <cell r="M133">
            <v>0</v>
          </cell>
          <cell r="N133">
            <v>0</v>
          </cell>
          <cell r="O133">
            <v>0</v>
          </cell>
          <cell r="P133">
            <v>2</v>
          </cell>
        </row>
        <row r="134">
          <cell r="B134">
            <v>40</v>
          </cell>
          <cell r="C134">
            <v>0.375</v>
          </cell>
          <cell r="D134">
            <v>2.31</v>
          </cell>
          <cell r="E134">
            <v>1</v>
          </cell>
          <cell r="F134">
            <v>0</v>
          </cell>
          <cell r="G134">
            <v>0</v>
          </cell>
          <cell r="H134">
            <v>0</v>
          </cell>
          <cell r="I134">
            <v>7.0000000000000007E-2</v>
          </cell>
          <cell r="J134">
            <v>0</v>
          </cell>
          <cell r="K134">
            <v>7.0000000000000007E-2</v>
          </cell>
          <cell r="L134">
            <v>0</v>
          </cell>
          <cell r="M134">
            <v>0</v>
          </cell>
          <cell r="N134">
            <v>0</v>
          </cell>
          <cell r="O134">
            <v>0</v>
          </cell>
          <cell r="P134">
            <v>2</v>
          </cell>
        </row>
        <row r="135">
          <cell r="B135">
            <v>40</v>
          </cell>
          <cell r="C135">
            <v>0.5</v>
          </cell>
          <cell r="D135">
            <v>2.77</v>
          </cell>
          <cell r="E135">
            <v>1</v>
          </cell>
          <cell r="F135">
            <v>0</v>
          </cell>
          <cell r="G135">
            <v>0</v>
          </cell>
          <cell r="H135">
            <v>0</v>
          </cell>
          <cell r="I135">
            <v>7.0000000000000007E-2</v>
          </cell>
          <cell r="J135">
            <v>0</v>
          </cell>
          <cell r="K135">
            <v>7.0000000000000007E-2</v>
          </cell>
          <cell r="L135">
            <v>0</v>
          </cell>
          <cell r="M135">
            <v>0</v>
          </cell>
          <cell r="N135">
            <v>0</v>
          </cell>
          <cell r="O135">
            <v>0</v>
          </cell>
          <cell r="P135">
            <v>2</v>
          </cell>
        </row>
        <row r="136">
          <cell r="B136">
            <v>40</v>
          </cell>
          <cell r="C136">
            <v>0.5</v>
          </cell>
          <cell r="D136">
            <v>2.77</v>
          </cell>
          <cell r="E136">
            <v>1</v>
          </cell>
          <cell r="F136">
            <v>0</v>
          </cell>
          <cell r="G136">
            <v>0</v>
          </cell>
          <cell r="H136">
            <v>0</v>
          </cell>
          <cell r="I136">
            <v>7.0000000000000007E-2</v>
          </cell>
          <cell r="J136">
            <v>0</v>
          </cell>
          <cell r="K136">
            <v>7.0000000000000007E-2</v>
          </cell>
          <cell r="L136">
            <v>0</v>
          </cell>
          <cell r="M136">
            <v>0</v>
          </cell>
          <cell r="N136">
            <v>0</v>
          </cell>
          <cell r="O136">
            <v>0</v>
          </cell>
          <cell r="P136">
            <v>2</v>
          </cell>
        </row>
        <row r="137">
          <cell r="B137">
            <v>40</v>
          </cell>
          <cell r="C137">
            <v>0.5</v>
          </cell>
          <cell r="D137">
            <v>2.77</v>
          </cell>
          <cell r="E137">
            <v>1</v>
          </cell>
          <cell r="F137">
            <v>0</v>
          </cell>
          <cell r="G137">
            <v>0</v>
          </cell>
          <cell r="H137">
            <v>0</v>
          </cell>
          <cell r="I137">
            <v>7.0000000000000007E-2</v>
          </cell>
          <cell r="J137">
            <v>0</v>
          </cell>
          <cell r="K137">
            <v>7.0000000000000007E-2</v>
          </cell>
          <cell r="L137">
            <v>0</v>
          </cell>
          <cell r="M137">
            <v>0</v>
          </cell>
          <cell r="N137">
            <v>0</v>
          </cell>
          <cell r="O137">
            <v>0</v>
          </cell>
          <cell r="P137">
            <v>2</v>
          </cell>
        </row>
        <row r="138">
          <cell r="B138">
            <v>40</v>
          </cell>
          <cell r="C138">
            <v>0.75</v>
          </cell>
          <cell r="D138">
            <v>2.87</v>
          </cell>
          <cell r="E138">
            <v>1</v>
          </cell>
          <cell r="F138">
            <v>0</v>
          </cell>
          <cell r="G138">
            <v>0</v>
          </cell>
          <cell r="H138">
            <v>0</v>
          </cell>
          <cell r="I138">
            <v>7.0000000000000007E-2</v>
          </cell>
          <cell r="J138">
            <v>0</v>
          </cell>
          <cell r="K138">
            <v>7.0000000000000007E-2</v>
          </cell>
          <cell r="L138">
            <v>0</v>
          </cell>
          <cell r="M138">
            <v>0</v>
          </cell>
          <cell r="N138">
            <v>0</v>
          </cell>
          <cell r="O138">
            <v>0</v>
          </cell>
          <cell r="P138">
            <v>2</v>
          </cell>
        </row>
        <row r="139">
          <cell r="B139">
            <v>40</v>
          </cell>
          <cell r="C139">
            <v>0.75</v>
          </cell>
          <cell r="D139">
            <v>2.87</v>
          </cell>
          <cell r="E139">
            <v>1</v>
          </cell>
          <cell r="F139">
            <v>0</v>
          </cell>
          <cell r="G139">
            <v>0</v>
          </cell>
          <cell r="H139">
            <v>0</v>
          </cell>
          <cell r="I139">
            <v>7.0000000000000007E-2</v>
          </cell>
          <cell r="J139">
            <v>0</v>
          </cell>
          <cell r="K139">
            <v>7.0000000000000007E-2</v>
          </cell>
          <cell r="L139">
            <v>0</v>
          </cell>
          <cell r="M139">
            <v>0</v>
          </cell>
          <cell r="N139">
            <v>0</v>
          </cell>
          <cell r="O139">
            <v>0</v>
          </cell>
          <cell r="P139">
            <v>2</v>
          </cell>
        </row>
        <row r="140">
          <cell r="B140">
            <v>40</v>
          </cell>
          <cell r="C140">
            <v>0.75</v>
          </cell>
          <cell r="D140">
            <v>2.87</v>
          </cell>
          <cell r="E140">
            <v>1</v>
          </cell>
          <cell r="F140">
            <v>0</v>
          </cell>
          <cell r="G140">
            <v>0</v>
          </cell>
          <cell r="H140">
            <v>0</v>
          </cell>
          <cell r="I140">
            <v>7.0000000000000007E-2</v>
          </cell>
          <cell r="J140">
            <v>0</v>
          </cell>
          <cell r="K140">
            <v>7.0000000000000007E-2</v>
          </cell>
          <cell r="L140">
            <v>0</v>
          </cell>
          <cell r="M140">
            <v>0</v>
          </cell>
          <cell r="N140">
            <v>0</v>
          </cell>
          <cell r="O140">
            <v>0</v>
          </cell>
          <cell r="P140">
            <v>2</v>
          </cell>
        </row>
        <row r="141">
          <cell r="B141">
            <v>40</v>
          </cell>
          <cell r="C141">
            <v>1</v>
          </cell>
          <cell r="D141">
            <v>3.38</v>
          </cell>
          <cell r="E141">
            <v>1</v>
          </cell>
          <cell r="F141">
            <v>0</v>
          </cell>
          <cell r="G141">
            <v>0</v>
          </cell>
          <cell r="H141">
            <v>0</v>
          </cell>
          <cell r="I141">
            <v>0.12</v>
          </cell>
          <cell r="J141">
            <v>0</v>
          </cell>
          <cell r="K141">
            <v>0.12</v>
          </cell>
          <cell r="L141">
            <v>0</v>
          </cell>
          <cell r="M141">
            <v>0</v>
          </cell>
          <cell r="N141">
            <v>0</v>
          </cell>
          <cell r="O141">
            <v>0</v>
          </cell>
          <cell r="P141">
            <v>2</v>
          </cell>
        </row>
        <row r="142">
          <cell r="B142">
            <v>40</v>
          </cell>
          <cell r="C142">
            <v>1</v>
          </cell>
          <cell r="D142">
            <v>3.38</v>
          </cell>
          <cell r="E142">
            <v>1</v>
          </cell>
          <cell r="F142">
            <v>0</v>
          </cell>
          <cell r="G142">
            <v>0</v>
          </cell>
          <cell r="H142">
            <v>0</v>
          </cell>
          <cell r="I142">
            <v>0.12</v>
          </cell>
          <cell r="J142">
            <v>0</v>
          </cell>
          <cell r="K142">
            <v>0.12</v>
          </cell>
          <cell r="L142">
            <v>0</v>
          </cell>
          <cell r="M142">
            <v>0</v>
          </cell>
          <cell r="N142">
            <v>0</v>
          </cell>
          <cell r="O142">
            <v>0</v>
          </cell>
          <cell r="P142">
            <v>2</v>
          </cell>
        </row>
        <row r="143">
          <cell r="B143">
            <v>40</v>
          </cell>
          <cell r="C143">
            <v>1</v>
          </cell>
          <cell r="D143">
            <v>3.38</v>
          </cell>
          <cell r="E143">
            <v>1</v>
          </cell>
          <cell r="F143">
            <v>0</v>
          </cell>
          <cell r="G143">
            <v>0</v>
          </cell>
          <cell r="H143">
            <v>0</v>
          </cell>
          <cell r="I143">
            <v>0.12</v>
          </cell>
          <cell r="J143">
            <v>0</v>
          </cell>
          <cell r="K143">
            <v>0.12</v>
          </cell>
          <cell r="L143">
            <v>0</v>
          </cell>
          <cell r="M143">
            <v>0</v>
          </cell>
          <cell r="N143">
            <v>0</v>
          </cell>
          <cell r="O143">
            <v>0</v>
          </cell>
          <cell r="P143">
            <v>2</v>
          </cell>
        </row>
        <row r="144">
          <cell r="B144">
            <v>40</v>
          </cell>
          <cell r="C144">
            <v>1.25</v>
          </cell>
          <cell r="D144">
            <v>3.56</v>
          </cell>
          <cell r="E144">
            <v>1</v>
          </cell>
          <cell r="F144">
            <v>0</v>
          </cell>
          <cell r="G144">
            <v>0</v>
          </cell>
          <cell r="H144">
            <v>0</v>
          </cell>
          <cell r="I144">
            <v>0.15</v>
          </cell>
          <cell r="J144">
            <v>0</v>
          </cell>
          <cell r="K144">
            <v>0.15</v>
          </cell>
          <cell r="L144">
            <v>0</v>
          </cell>
          <cell r="M144">
            <v>0</v>
          </cell>
          <cell r="N144">
            <v>0</v>
          </cell>
          <cell r="O144">
            <v>0</v>
          </cell>
          <cell r="P144">
            <v>2</v>
          </cell>
        </row>
        <row r="145">
          <cell r="B145">
            <v>40</v>
          </cell>
          <cell r="C145">
            <v>1.25</v>
          </cell>
          <cell r="D145">
            <v>3.56</v>
          </cell>
          <cell r="E145">
            <v>1</v>
          </cell>
          <cell r="F145">
            <v>0</v>
          </cell>
          <cell r="G145">
            <v>0</v>
          </cell>
          <cell r="H145">
            <v>0</v>
          </cell>
          <cell r="I145">
            <v>0.15</v>
          </cell>
          <cell r="J145">
            <v>0</v>
          </cell>
          <cell r="K145">
            <v>0.15</v>
          </cell>
          <cell r="L145">
            <v>0</v>
          </cell>
          <cell r="M145">
            <v>0</v>
          </cell>
          <cell r="N145">
            <v>0</v>
          </cell>
          <cell r="O145">
            <v>0</v>
          </cell>
          <cell r="P145">
            <v>2</v>
          </cell>
        </row>
        <row r="146">
          <cell r="B146">
            <v>40</v>
          </cell>
          <cell r="C146">
            <v>1.25</v>
          </cell>
          <cell r="D146">
            <v>3.56</v>
          </cell>
          <cell r="E146">
            <v>1</v>
          </cell>
          <cell r="F146">
            <v>0</v>
          </cell>
          <cell r="G146">
            <v>0</v>
          </cell>
          <cell r="H146">
            <v>0</v>
          </cell>
          <cell r="I146">
            <v>0.15</v>
          </cell>
          <cell r="J146">
            <v>0</v>
          </cell>
          <cell r="K146">
            <v>0.15</v>
          </cell>
          <cell r="L146">
            <v>0</v>
          </cell>
          <cell r="M146">
            <v>0</v>
          </cell>
          <cell r="N146">
            <v>0</v>
          </cell>
          <cell r="O146">
            <v>0</v>
          </cell>
          <cell r="P146">
            <v>2</v>
          </cell>
        </row>
        <row r="147">
          <cell r="B147">
            <v>40</v>
          </cell>
          <cell r="C147">
            <v>1.5</v>
          </cell>
          <cell r="D147">
            <v>3.68</v>
          </cell>
          <cell r="E147">
            <v>1</v>
          </cell>
          <cell r="F147">
            <v>0</v>
          </cell>
          <cell r="G147">
            <v>0</v>
          </cell>
          <cell r="H147">
            <v>0</v>
          </cell>
          <cell r="I147">
            <v>0.15</v>
          </cell>
          <cell r="J147">
            <v>0</v>
          </cell>
          <cell r="K147">
            <v>0.15</v>
          </cell>
          <cell r="L147">
            <v>0</v>
          </cell>
          <cell r="M147">
            <v>0</v>
          </cell>
          <cell r="N147">
            <v>0</v>
          </cell>
          <cell r="O147">
            <v>0</v>
          </cell>
          <cell r="P147">
            <v>2</v>
          </cell>
        </row>
        <row r="148">
          <cell r="B148">
            <v>40</v>
          </cell>
          <cell r="C148">
            <v>1.5</v>
          </cell>
          <cell r="D148">
            <v>3.68</v>
          </cell>
          <cell r="E148">
            <v>1</v>
          </cell>
          <cell r="F148">
            <v>0</v>
          </cell>
          <cell r="G148">
            <v>0</v>
          </cell>
          <cell r="H148">
            <v>0</v>
          </cell>
          <cell r="I148">
            <v>0.15</v>
          </cell>
          <cell r="J148">
            <v>0</v>
          </cell>
          <cell r="K148">
            <v>0.15</v>
          </cell>
          <cell r="L148">
            <v>0</v>
          </cell>
          <cell r="M148">
            <v>0</v>
          </cell>
          <cell r="N148">
            <v>0</v>
          </cell>
          <cell r="O148">
            <v>0</v>
          </cell>
          <cell r="P148">
            <v>2</v>
          </cell>
        </row>
        <row r="149">
          <cell r="B149">
            <v>40</v>
          </cell>
          <cell r="C149">
            <v>1.5</v>
          </cell>
          <cell r="D149">
            <v>3.68</v>
          </cell>
          <cell r="E149">
            <v>1</v>
          </cell>
          <cell r="F149">
            <v>0</v>
          </cell>
          <cell r="G149">
            <v>0</v>
          </cell>
          <cell r="H149">
            <v>0</v>
          </cell>
          <cell r="I149">
            <v>0.15</v>
          </cell>
          <cell r="J149">
            <v>0</v>
          </cell>
          <cell r="K149">
            <v>0.15</v>
          </cell>
          <cell r="L149">
            <v>0</v>
          </cell>
          <cell r="M149">
            <v>0</v>
          </cell>
          <cell r="N149">
            <v>0</v>
          </cell>
          <cell r="O149">
            <v>0</v>
          </cell>
          <cell r="P149">
            <v>2</v>
          </cell>
        </row>
        <row r="150">
          <cell r="B150">
            <v>40</v>
          </cell>
          <cell r="C150">
            <v>2</v>
          </cell>
          <cell r="D150">
            <v>3.91</v>
          </cell>
          <cell r="E150">
            <v>1</v>
          </cell>
          <cell r="F150">
            <v>0</v>
          </cell>
          <cell r="G150">
            <v>0</v>
          </cell>
          <cell r="H150">
            <v>0</v>
          </cell>
          <cell r="I150">
            <v>0.3</v>
          </cell>
          <cell r="J150">
            <v>0</v>
          </cell>
          <cell r="K150">
            <v>0.3</v>
          </cell>
          <cell r="L150">
            <v>0.29999995231628418</v>
          </cell>
          <cell r="M150">
            <v>0.29999995231628418</v>
          </cell>
          <cell r="N150">
            <v>0.29999995231628418</v>
          </cell>
          <cell r="O150">
            <v>0.29999995231628418</v>
          </cell>
          <cell r="P150">
            <v>2</v>
          </cell>
          <cell r="Q150">
            <v>2</v>
          </cell>
          <cell r="R150">
            <v>2</v>
          </cell>
        </row>
        <row r="151">
          <cell r="B151">
            <v>40</v>
          </cell>
          <cell r="C151">
            <v>2</v>
          </cell>
          <cell r="D151">
            <v>3.91</v>
          </cell>
          <cell r="E151">
            <v>1</v>
          </cell>
          <cell r="F151">
            <v>0</v>
          </cell>
          <cell r="G151">
            <v>0</v>
          </cell>
          <cell r="H151">
            <v>0</v>
          </cell>
          <cell r="I151">
            <v>0.3</v>
          </cell>
          <cell r="J151">
            <v>0</v>
          </cell>
          <cell r="K151">
            <v>0.3</v>
          </cell>
          <cell r="L151">
            <v>0</v>
          </cell>
          <cell r="M151">
            <v>0</v>
          </cell>
          <cell r="N151">
            <v>0</v>
          </cell>
          <cell r="O151">
            <v>0</v>
          </cell>
          <cell r="P151">
            <v>2</v>
          </cell>
        </row>
        <row r="152">
          <cell r="B152">
            <v>40</v>
          </cell>
          <cell r="C152">
            <v>2</v>
          </cell>
          <cell r="D152">
            <v>3.91</v>
          </cell>
          <cell r="E152">
            <v>1</v>
          </cell>
          <cell r="F152">
            <v>0</v>
          </cell>
          <cell r="G152">
            <v>0</v>
          </cell>
          <cell r="H152">
            <v>0</v>
          </cell>
          <cell r="I152">
            <v>0.3</v>
          </cell>
          <cell r="J152">
            <v>0</v>
          </cell>
          <cell r="K152">
            <v>0.3</v>
          </cell>
          <cell r="L152">
            <v>0</v>
          </cell>
          <cell r="M152">
            <v>0</v>
          </cell>
          <cell r="N152">
            <v>0</v>
          </cell>
          <cell r="O152">
            <v>0</v>
          </cell>
          <cell r="P152">
            <v>2</v>
          </cell>
        </row>
        <row r="153">
          <cell r="B153">
            <v>40</v>
          </cell>
          <cell r="C153">
            <v>2.5</v>
          </cell>
          <cell r="D153">
            <v>5.16</v>
          </cell>
          <cell r="E153">
            <v>1</v>
          </cell>
          <cell r="F153">
            <v>0</v>
          </cell>
          <cell r="G153">
            <v>0</v>
          </cell>
          <cell r="H153">
            <v>0</v>
          </cell>
          <cell r="I153">
            <v>0.25</v>
          </cell>
          <cell r="J153">
            <v>0.2</v>
          </cell>
          <cell r="K153">
            <v>0.45</v>
          </cell>
          <cell r="L153">
            <v>0</v>
          </cell>
          <cell r="M153">
            <v>0</v>
          </cell>
          <cell r="N153">
            <v>0</v>
          </cell>
          <cell r="O153">
            <v>0</v>
          </cell>
          <cell r="P153">
            <v>2</v>
          </cell>
        </row>
        <row r="154">
          <cell r="B154">
            <v>40</v>
          </cell>
          <cell r="C154">
            <v>3</v>
          </cell>
          <cell r="D154">
            <v>5.49</v>
          </cell>
          <cell r="E154">
            <v>1</v>
          </cell>
          <cell r="F154">
            <v>0</v>
          </cell>
          <cell r="G154">
            <v>0</v>
          </cell>
          <cell r="H154">
            <v>0</v>
          </cell>
          <cell r="I154">
            <v>0.3</v>
          </cell>
          <cell r="J154">
            <v>0.3</v>
          </cell>
          <cell r="K154">
            <v>0.6</v>
          </cell>
          <cell r="L154">
            <v>0</v>
          </cell>
          <cell r="M154">
            <v>0</v>
          </cell>
          <cell r="N154">
            <v>0</v>
          </cell>
          <cell r="O154">
            <v>0</v>
          </cell>
          <cell r="P154">
            <v>2</v>
          </cell>
        </row>
        <row r="155">
          <cell r="B155">
            <v>40</v>
          </cell>
          <cell r="C155">
            <v>3.5</v>
          </cell>
          <cell r="D155">
            <v>5.74</v>
          </cell>
          <cell r="E155">
            <v>1</v>
          </cell>
          <cell r="F155">
            <v>0</v>
          </cell>
          <cell r="G155">
            <v>0</v>
          </cell>
          <cell r="H155">
            <v>0</v>
          </cell>
          <cell r="I155">
            <v>0.35</v>
          </cell>
          <cell r="J155">
            <v>0.4</v>
          </cell>
          <cell r="K155">
            <v>0.75</v>
          </cell>
          <cell r="L155">
            <v>0</v>
          </cell>
          <cell r="M155">
            <v>0</v>
          </cell>
          <cell r="N155">
            <v>0</v>
          </cell>
          <cell r="O155">
            <v>0</v>
          </cell>
          <cell r="P155">
            <v>3</v>
          </cell>
        </row>
        <row r="156">
          <cell r="B156">
            <v>40</v>
          </cell>
          <cell r="C156">
            <v>4</v>
          </cell>
          <cell r="D156">
            <v>6.02</v>
          </cell>
          <cell r="E156">
            <v>1</v>
          </cell>
          <cell r="F156">
            <v>0</v>
          </cell>
          <cell r="G156">
            <v>0</v>
          </cell>
          <cell r="H156">
            <v>0</v>
          </cell>
          <cell r="I156">
            <v>0.41</v>
          </cell>
          <cell r="J156">
            <v>0.49</v>
          </cell>
          <cell r="K156">
            <v>0.89999999999999991</v>
          </cell>
          <cell r="L156">
            <v>0</v>
          </cell>
          <cell r="M156">
            <v>0</v>
          </cell>
          <cell r="N156">
            <v>0</v>
          </cell>
          <cell r="O156">
            <v>0</v>
          </cell>
          <cell r="P156">
            <v>3</v>
          </cell>
        </row>
        <row r="157">
          <cell r="B157">
            <v>40</v>
          </cell>
          <cell r="C157">
            <v>5</v>
          </cell>
          <cell r="D157">
            <v>6.55</v>
          </cell>
          <cell r="E157">
            <v>1</v>
          </cell>
          <cell r="F157">
            <v>0</v>
          </cell>
          <cell r="G157">
            <v>0</v>
          </cell>
          <cell r="H157">
            <v>0</v>
          </cell>
          <cell r="I157">
            <v>0.51</v>
          </cell>
          <cell r="J157">
            <v>0.54</v>
          </cell>
          <cell r="K157">
            <v>1.05</v>
          </cell>
          <cell r="L157">
            <v>0</v>
          </cell>
          <cell r="M157">
            <v>0</v>
          </cell>
          <cell r="N157">
            <v>0</v>
          </cell>
          <cell r="O157">
            <v>0</v>
          </cell>
          <cell r="P157">
            <v>4</v>
          </cell>
        </row>
        <row r="158">
          <cell r="B158">
            <v>40</v>
          </cell>
          <cell r="C158">
            <v>6</v>
          </cell>
          <cell r="D158">
            <v>7.11</v>
          </cell>
          <cell r="E158">
            <v>1</v>
          </cell>
          <cell r="F158">
            <v>0</v>
          </cell>
          <cell r="G158">
            <v>0</v>
          </cell>
          <cell r="H158">
            <v>0</v>
          </cell>
          <cell r="I158">
            <v>0.61</v>
          </cell>
          <cell r="J158">
            <v>1.04</v>
          </cell>
          <cell r="K158">
            <v>1.65</v>
          </cell>
          <cell r="L158">
            <v>0</v>
          </cell>
          <cell r="M158">
            <v>0</v>
          </cell>
          <cell r="N158">
            <v>0</v>
          </cell>
          <cell r="O158">
            <v>0</v>
          </cell>
          <cell r="P158">
            <v>4</v>
          </cell>
        </row>
        <row r="159">
          <cell r="B159">
            <v>40</v>
          </cell>
          <cell r="C159">
            <v>8</v>
          </cell>
          <cell r="D159">
            <v>8.18</v>
          </cell>
          <cell r="E159">
            <v>1</v>
          </cell>
          <cell r="F159">
            <v>0</v>
          </cell>
          <cell r="G159">
            <v>0</v>
          </cell>
          <cell r="H159">
            <v>0</v>
          </cell>
          <cell r="I159">
            <v>0.81</v>
          </cell>
          <cell r="J159">
            <v>1.73</v>
          </cell>
          <cell r="K159">
            <v>2.54</v>
          </cell>
          <cell r="L159">
            <v>0</v>
          </cell>
          <cell r="M159">
            <v>0</v>
          </cell>
          <cell r="N159">
            <v>0</v>
          </cell>
          <cell r="O159">
            <v>0</v>
          </cell>
          <cell r="P159">
            <v>4</v>
          </cell>
        </row>
        <row r="160">
          <cell r="B160">
            <v>40</v>
          </cell>
          <cell r="C160">
            <v>10</v>
          </cell>
          <cell r="D160">
            <v>9.27</v>
          </cell>
          <cell r="E160">
            <v>1</v>
          </cell>
          <cell r="F160">
            <v>0</v>
          </cell>
          <cell r="G160">
            <v>0</v>
          </cell>
          <cell r="H160">
            <v>0</v>
          </cell>
          <cell r="I160">
            <v>1.01</v>
          </cell>
          <cell r="J160">
            <v>3.04</v>
          </cell>
          <cell r="K160">
            <v>4.05</v>
          </cell>
          <cell r="L160">
            <v>0</v>
          </cell>
          <cell r="M160">
            <v>0</v>
          </cell>
          <cell r="N160">
            <v>0</v>
          </cell>
          <cell r="O160">
            <v>0</v>
          </cell>
          <cell r="P160">
            <v>4</v>
          </cell>
        </row>
        <row r="161">
          <cell r="B161">
            <v>40</v>
          </cell>
          <cell r="C161">
            <v>12</v>
          </cell>
          <cell r="D161">
            <v>10.31</v>
          </cell>
          <cell r="E161">
            <v>1.25</v>
          </cell>
          <cell r="F161">
            <v>0</v>
          </cell>
          <cell r="G161">
            <v>0</v>
          </cell>
          <cell r="H161">
            <v>0</v>
          </cell>
          <cell r="I161">
            <v>1.22</v>
          </cell>
          <cell r="J161">
            <v>4.0199999999999996</v>
          </cell>
          <cell r="K161">
            <v>5.2399999999999993</v>
          </cell>
          <cell r="L161">
            <v>0</v>
          </cell>
          <cell r="M161">
            <v>0</v>
          </cell>
          <cell r="N161">
            <v>0</v>
          </cell>
          <cell r="O161">
            <v>0</v>
          </cell>
          <cell r="P161">
            <v>6</v>
          </cell>
        </row>
        <row r="162">
          <cell r="B162">
            <v>40</v>
          </cell>
          <cell r="C162">
            <v>14</v>
          </cell>
          <cell r="D162">
            <v>11.13</v>
          </cell>
          <cell r="E162">
            <v>1.25</v>
          </cell>
          <cell r="F162">
            <v>0</v>
          </cell>
          <cell r="G162">
            <v>0</v>
          </cell>
          <cell r="H162">
            <v>0</v>
          </cell>
          <cell r="I162">
            <v>1.42</v>
          </cell>
          <cell r="J162">
            <v>5.33</v>
          </cell>
          <cell r="K162">
            <v>6.75</v>
          </cell>
          <cell r="L162">
            <v>0</v>
          </cell>
          <cell r="M162">
            <v>0</v>
          </cell>
          <cell r="N162">
            <v>0</v>
          </cell>
          <cell r="O162">
            <v>0</v>
          </cell>
          <cell r="P162">
            <v>6</v>
          </cell>
        </row>
        <row r="163">
          <cell r="B163">
            <v>40</v>
          </cell>
          <cell r="C163">
            <v>16</v>
          </cell>
          <cell r="D163">
            <v>12.7</v>
          </cell>
          <cell r="E163">
            <v>1.25</v>
          </cell>
          <cell r="F163">
            <v>0</v>
          </cell>
          <cell r="G163">
            <v>0</v>
          </cell>
          <cell r="H163">
            <v>0</v>
          </cell>
          <cell r="I163">
            <v>1.62</v>
          </cell>
          <cell r="J163">
            <v>8.42</v>
          </cell>
          <cell r="K163">
            <v>10.039999999999999</v>
          </cell>
          <cell r="L163">
            <v>0</v>
          </cell>
          <cell r="M163">
            <v>0</v>
          </cell>
          <cell r="N163">
            <v>0</v>
          </cell>
          <cell r="O163">
            <v>0</v>
          </cell>
          <cell r="P163">
            <v>6</v>
          </cell>
        </row>
        <row r="164">
          <cell r="B164">
            <v>40</v>
          </cell>
          <cell r="C164">
            <v>18</v>
          </cell>
          <cell r="D164">
            <v>14.27</v>
          </cell>
          <cell r="E164">
            <v>1.25</v>
          </cell>
          <cell r="F164">
            <v>0</v>
          </cell>
          <cell r="G164">
            <v>0</v>
          </cell>
          <cell r="H164">
            <v>0</v>
          </cell>
          <cell r="I164">
            <v>1.82</v>
          </cell>
          <cell r="J164">
            <v>11.53</v>
          </cell>
          <cell r="K164">
            <v>13.35</v>
          </cell>
          <cell r="L164">
            <v>0</v>
          </cell>
          <cell r="M164">
            <v>0</v>
          </cell>
          <cell r="N164">
            <v>0</v>
          </cell>
          <cell r="O164">
            <v>0</v>
          </cell>
          <cell r="P164">
            <v>6</v>
          </cell>
        </row>
        <row r="165">
          <cell r="B165">
            <v>40</v>
          </cell>
          <cell r="C165">
            <v>20</v>
          </cell>
          <cell r="D165">
            <v>15.09</v>
          </cell>
          <cell r="E165">
            <v>1.5</v>
          </cell>
          <cell r="F165">
            <v>0</v>
          </cell>
          <cell r="G165">
            <v>0</v>
          </cell>
          <cell r="H165">
            <v>0</v>
          </cell>
          <cell r="I165">
            <v>2.0299999999999998</v>
          </cell>
          <cell r="J165">
            <v>14.47</v>
          </cell>
          <cell r="K165">
            <v>16.5</v>
          </cell>
          <cell r="L165">
            <v>0</v>
          </cell>
          <cell r="M165">
            <v>0</v>
          </cell>
          <cell r="N165">
            <v>0</v>
          </cell>
          <cell r="O165">
            <v>0</v>
          </cell>
          <cell r="P165">
            <v>7</v>
          </cell>
        </row>
        <row r="166">
          <cell r="B166">
            <v>40</v>
          </cell>
          <cell r="C166">
            <v>24</v>
          </cell>
          <cell r="D166">
            <v>17.48</v>
          </cell>
          <cell r="E166">
            <v>1.5</v>
          </cell>
          <cell r="F166">
            <v>0</v>
          </cell>
          <cell r="G166">
            <v>0</v>
          </cell>
          <cell r="H166">
            <v>0</v>
          </cell>
          <cell r="I166">
            <v>2.4300000000000002</v>
          </cell>
          <cell r="J166">
            <v>24.57</v>
          </cell>
          <cell r="K166">
            <v>27</v>
          </cell>
          <cell r="L166">
            <v>0</v>
          </cell>
          <cell r="M166">
            <v>0</v>
          </cell>
          <cell r="N166">
            <v>0</v>
          </cell>
          <cell r="O166">
            <v>0</v>
          </cell>
          <cell r="P166">
            <v>8</v>
          </cell>
        </row>
        <row r="167">
          <cell r="B167">
            <v>40</v>
          </cell>
          <cell r="C167">
            <v>32</v>
          </cell>
          <cell r="D167">
            <v>17.48</v>
          </cell>
          <cell r="E167">
            <v>1.5</v>
          </cell>
          <cell r="F167">
            <v>0</v>
          </cell>
          <cell r="G167">
            <v>0</v>
          </cell>
          <cell r="H167">
            <v>0</v>
          </cell>
          <cell r="I167">
            <v>3.24</v>
          </cell>
          <cell r="J167">
            <v>31.26</v>
          </cell>
          <cell r="K167">
            <v>34.5</v>
          </cell>
          <cell r="L167">
            <v>0</v>
          </cell>
          <cell r="M167">
            <v>0</v>
          </cell>
          <cell r="N167">
            <v>0</v>
          </cell>
          <cell r="O167">
            <v>0</v>
          </cell>
          <cell r="P167">
            <v>11</v>
          </cell>
        </row>
        <row r="168">
          <cell r="B168">
            <v>40</v>
          </cell>
          <cell r="C168">
            <v>34</v>
          </cell>
          <cell r="D168">
            <v>17.48</v>
          </cell>
          <cell r="E168">
            <v>1.5</v>
          </cell>
          <cell r="F168">
            <v>0</v>
          </cell>
          <cell r="G168">
            <v>0</v>
          </cell>
          <cell r="H168">
            <v>0</v>
          </cell>
          <cell r="I168">
            <v>3.45</v>
          </cell>
          <cell r="J168">
            <v>34.049999999999997</v>
          </cell>
          <cell r="K168">
            <v>37.5</v>
          </cell>
          <cell r="L168">
            <v>0</v>
          </cell>
          <cell r="M168">
            <v>0</v>
          </cell>
          <cell r="N168">
            <v>0</v>
          </cell>
          <cell r="O168">
            <v>0</v>
          </cell>
          <cell r="P168">
            <v>12</v>
          </cell>
        </row>
        <row r="169">
          <cell r="B169">
            <v>40</v>
          </cell>
          <cell r="C169">
            <v>36</v>
          </cell>
          <cell r="D169">
            <v>19.05</v>
          </cell>
          <cell r="E169">
            <v>2</v>
          </cell>
          <cell r="F169">
            <v>0</v>
          </cell>
          <cell r="G169">
            <v>0</v>
          </cell>
          <cell r="H169">
            <v>0</v>
          </cell>
          <cell r="I169">
            <v>3.65</v>
          </cell>
          <cell r="J169">
            <v>41.34</v>
          </cell>
          <cell r="K169">
            <v>44.99</v>
          </cell>
          <cell r="L169">
            <v>0</v>
          </cell>
          <cell r="M169">
            <v>0</v>
          </cell>
          <cell r="N169">
            <v>0</v>
          </cell>
          <cell r="O169">
            <v>0</v>
          </cell>
          <cell r="P169">
            <v>12</v>
          </cell>
        </row>
        <row r="170">
          <cell r="B170" t="str">
            <v>40S</v>
          </cell>
          <cell r="C170">
            <v>0.125</v>
          </cell>
          <cell r="D170">
            <v>1.73</v>
          </cell>
          <cell r="E170">
            <v>1</v>
          </cell>
          <cell r="F170">
            <v>0</v>
          </cell>
          <cell r="G170">
            <v>0</v>
          </cell>
          <cell r="H170">
            <v>0</v>
          </cell>
          <cell r="I170">
            <v>7.0000000000000007E-2</v>
          </cell>
          <cell r="J170">
            <v>0</v>
          </cell>
          <cell r="K170">
            <v>7.0000000000000007E-2</v>
          </cell>
          <cell r="L170">
            <v>0</v>
          </cell>
          <cell r="M170">
            <v>0</v>
          </cell>
          <cell r="N170">
            <v>0</v>
          </cell>
          <cell r="O170">
            <v>0</v>
          </cell>
          <cell r="P170">
            <v>2</v>
          </cell>
        </row>
        <row r="171">
          <cell r="B171" t="str">
            <v>40S</v>
          </cell>
          <cell r="C171">
            <v>0.125</v>
          </cell>
          <cell r="D171">
            <v>1.73</v>
          </cell>
          <cell r="E171">
            <v>1</v>
          </cell>
          <cell r="F171">
            <v>0</v>
          </cell>
          <cell r="G171">
            <v>0</v>
          </cell>
          <cell r="H171">
            <v>0</v>
          </cell>
          <cell r="I171">
            <v>7.0000000000000007E-2</v>
          </cell>
          <cell r="J171">
            <v>0</v>
          </cell>
          <cell r="K171">
            <v>7.0000000000000007E-2</v>
          </cell>
          <cell r="L171">
            <v>0</v>
          </cell>
          <cell r="M171">
            <v>0</v>
          </cell>
          <cell r="N171">
            <v>0</v>
          </cell>
          <cell r="O171">
            <v>0</v>
          </cell>
          <cell r="P171">
            <v>2</v>
          </cell>
        </row>
        <row r="172">
          <cell r="B172" t="str">
            <v>40S</v>
          </cell>
          <cell r="C172">
            <v>0.125</v>
          </cell>
          <cell r="D172">
            <v>1.73</v>
          </cell>
          <cell r="E172">
            <v>1</v>
          </cell>
          <cell r="F172">
            <v>0</v>
          </cell>
          <cell r="G172">
            <v>0</v>
          </cell>
          <cell r="H172">
            <v>0</v>
          </cell>
          <cell r="I172">
            <v>7.0000000000000007E-2</v>
          </cell>
          <cell r="J172">
            <v>0</v>
          </cell>
          <cell r="K172">
            <v>7.0000000000000007E-2</v>
          </cell>
          <cell r="L172">
            <v>0</v>
          </cell>
          <cell r="M172">
            <v>0</v>
          </cell>
          <cell r="N172">
            <v>0</v>
          </cell>
          <cell r="O172">
            <v>0</v>
          </cell>
          <cell r="P172">
            <v>2</v>
          </cell>
        </row>
        <row r="173">
          <cell r="B173" t="str">
            <v>40S</v>
          </cell>
          <cell r="C173">
            <v>0.25</v>
          </cell>
          <cell r="D173">
            <v>2.2400000000000002</v>
          </cell>
          <cell r="E173">
            <v>1</v>
          </cell>
          <cell r="F173">
            <v>0</v>
          </cell>
          <cell r="G173">
            <v>0</v>
          </cell>
          <cell r="H173">
            <v>0</v>
          </cell>
          <cell r="I173">
            <v>7.0000000000000007E-2</v>
          </cell>
          <cell r="J173">
            <v>0</v>
          </cell>
          <cell r="K173">
            <v>7.0000000000000007E-2</v>
          </cell>
          <cell r="L173">
            <v>0</v>
          </cell>
          <cell r="M173">
            <v>0</v>
          </cell>
          <cell r="N173">
            <v>0</v>
          </cell>
          <cell r="O173">
            <v>0</v>
          </cell>
          <cell r="P173">
            <v>2</v>
          </cell>
        </row>
        <row r="174">
          <cell r="B174" t="str">
            <v>40S</v>
          </cell>
          <cell r="C174">
            <v>0.25</v>
          </cell>
          <cell r="D174">
            <v>2.2400000000000002</v>
          </cell>
          <cell r="E174">
            <v>1</v>
          </cell>
          <cell r="F174">
            <v>0</v>
          </cell>
          <cell r="G174">
            <v>0</v>
          </cell>
          <cell r="H174">
            <v>0</v>
          </cell>
          <cell r="I174">
            <v>7.0000000000000007E-2</v>
          </cell>
          <cell r="J174">
            <v>0</v>
          </cell>
          <cell r="K174">
            <v>7.0000000000000007E-2</v>
          </cell>
          <cell r="L174">
            <v>0</v>
          </cell>
          <cell r="M174">
            <v>0</v>
          </cell>
          <cell r="N174">
            <v>0</v>
          </cell>
          <cell r="O174">
            <v>0</v>
          </cell>
          <cell r="P174">
            <v>2</v>
          </cell>
        </row>
        <row r="175">
          <cell r="B175" t="str">
            <v>40S</v>
          </cell>
          <cell r="C175">
            <v>0.25</v>
          </cell>
          <cell r="D175">
            <v>2.2400000000000002</v>
          </cell>
          <cell r="E175">
            <v>1</v>
          </cell>
          <cell r="F175">
            <v>0</v>
          </cell>
          <cell r="G175">
            <v>0</v>
          </cell>
          <cell r="H175">
            <v>0</v>
          </cell>
          <cell r="I175">
            <v>7.0000000000000007E-2</v>
          </cell>
          <cell r="J175">
            <v>0</v>
          </cell>
          <cell r="K175">
            <v>7.0000000000000007E-2</v>
          </cell>
          <cell r="L175">
            <v>0</v>
          </cell>
          <cell r="M175">
            <v>0</v>
          </cell>
          <cell r="N175">
            <v>0</v>
          </cell>
          <cell r="O175">
            <v>0</v>
          </cell>
          <cell r="P175">
            <v>2</v>
          </cell>
        </row>
        <row r="176">
          <cell r="B176" t="str">
            <v>40S</v>
          </cell>
          <cell r="C176">
            <v>0.375</v>
          </cell>
          <cell r="D176">
            <v>2.31</v>
          </cell>
          <cell r="E176">
            <v>1</v>
          </cell>
          <cell r="F176">
            <v>0</v>
          </cell>
          <cell r="G176">
            <v>0</v>
          </cell>
          <cell r="H176">
            <v>0</v>
          </cell>
          <cell r="I176">
            <v>7.0000000000000007E-2</v>
          </cell>
          <cell r="J176">
            <v>0</v>
          </cell>
          <cell r="K176">
            <v>7.0000000000000007E-2</v>
          </cell>
          <cell r="L176">
            <v>0</v>
          </cell>
          <cell r="M176">
            <v>0</v>
          </cell>
          <cell r="N176">
            <v>0</v>
          </cell>
          <cell r="O176">
            <v>0</v>
          </cell>
          <cell r="P176">
            <v>2</v>
          </cell>
        </row>
        <row r="177">
          <cell r="B177" t="str">
            <v>40S</v>
          </cell>
          <cell r="C177">
            <v>0.375</v>
          </cell>
          <cell r="D177">
            <v>2.31</v>
          </cell>
          <cell r="E177">
            <v>1</v>
          </cell>
          <cell r="F177">
            <v>0</v>
          </cell>
          <cell r="G177">
            <v>0</v>
          </cell>
          <cell r="H177">
            <v>0</v>
          </cell>
          <cell r="I177">
            <v>7.0000000000000007E-2</v>
          </cell>
          <cell r="J177">
            <v>0</v>
          </cell>
          <cell r="K177">
            <v>7.0000000000000007E-2</v>
          </cell>
          <cell r="L177">
            <v>0</v>
          </cell>
          <cell r="M177">
            <v>0</v>
          </cell>
          <cell r="N177">
            <v>0</v>
          </cell>
          <cell r="O177">
            <v>0</v>
          </cell>
          <cell r="P177">
            <v>2</v>
          </cell>
        </row>
        <row r="178">
          <cell r="B178" t="str">
            <v>40S</v>
          </cell>
          <cell r="C178">
            <v>0.375</v>
          </cell>
          <cell r="D178">
            <v>2.31</v>
          </cell>
          <cell r="E178">
            <v>1</v>
          </cell>
          <cell r="F178">
            <v>0</v>
          </cell>
          <cell r="G178">
            <v>0</v>
          </cell>
          <cell r="H178">
            <v>0</v>
          </cell>
          <cell r="I178">
            <v>7.0000000000000007E-2</v>
          </cell>
          <cell r="J178">
            <v>0</v>
          </cell>
          <cell r="K178">
            <v>7.0000000000000007E-2</v>
          </cell>
          <cell r="L178">
            <v>0</v>
          </cell>
          <cell r="M178">
            <v>0</v>
          </cell>
          <cell r="N178">
            <v>0</v>
          </cell>
          <cell r="O178">
            <v>0</v>
          </cell>
          <cell r="P178">
            <v>2</v>
          </cell>
        </row>
        <row r="179">
          <cell r="B179" t="str">
            <v>40S</v>
          </cell>
          <cell r="C179">
            <v>0.5</v>
          </cell>
          <cell r="D179">
            <v>2.77</v>
          </cell>
          <cell r="E179">
            <v>1</v>
          </cell>
          <cell r="F179">
            <v>0</v>
          </cell>
          <cell r="G179">
            <v>0</v>
          </cell>
          <cell r="H179">
            <v>0</v>
          </cell>
          <cell r="I179">
            <v>7.0000000000000007E-2</v>
          </cell>
          <cell r="J179">
            <v>0</v>
          </cell>
          <cell r="K179">
            <v>7.0000000000000007E-2</v>
          </cell>
          <cell r="L179">
            <v>0</v>
          </cell>
          <cell r="M179">
            <v>0</v>
          </cell>
          <cell r="N179">
            <v>0</v>
          </cell>
          <cell r="O179">
            <v>0</v>
          </cell>
          <cell r="P179">
            <v>2</v>
          </cell>
        </row>
        <row r="180">
          <cell r="B180" t="str">
            <v>40S</v>
          </cell>
          <cell r="C180">
            <v>0.5</v>
          </cell>
          <cell r="D180">
            <v>2.77</v>
          </cell>
          <cell r="E180">
            <v>1</v>
          </cell>
          <cell r="F180">
            <v>0</v>
          </cell>
          <cell r="G180">
            <v>0</v>
          </cell>
          <cell r="H180">
            <v>0</v>
          </cell>
          <cell r="I180">
            <v>7.0000000000000007E-2</v>
          </cell>
          <cell r="J180">
            <v>0</v>
          </cell>
          <cell r="K180">
            <v>7.0000000000000007E-2</v>
          </cell>
          <cell r="L180">
            <v>0</v>
          </cell>
          <cell r="M180">
            <v>0</v>
          </cell>
          <cell r="N180">
            <v>0</v>
          </cell>
          <cell r="O180">
            <v>0</v>
          </cell>
          <cell r="P180">
            <v>2</v>
          </cell>
        </row>
        <row r="181">
          <cell r="B181" t="str">
            <v>40S</v>
          </cell>
          <cell r="C181">
            <v>0.5</v>
          </cell>
          <cell r="D181">
            <v>2.77</v>
          </cell>
          <cell r="E181">
            <v>1</v>
          </cell>
          <cell r="F181">
            <v>0</v>
          </cell>
          <cell r="G181">
            <v>0</v>
          </cell>
          <cell r="H181">
            <v>0</v>
          </cell>
          <cell r="I181">
            <v>7.0000000000000007E-2</v>
          </cell>
          <cell r="J181">
            <v>0</v>
          </cell>
          <cell r="K181">
            <v>7.0000000000000007E-2</v>
          </cell>
          <cell r="L181">
            <v>0</v>
          </cell>
          <cell r="M181">
            <v>0</v>
          </cell>
          <cell r="N181">
            <v>0</v>
          </cell>
          <cell r="O181">
            <v>0</v>
          </cell>
          <cell r="P181">
            <v>2</v>
          </cell>
        </row>
        <row r="182">
          <cell r="B182" t="str">
            <v>40S</v>
          </cell>
          <cell r="C182">
            <v>0.75</v>
          </cell>
          <cell r="D182">
            <v>2.87</v>
          </cell>
          <cell r="E182">
            <v>1</v>
          </cell>
          <cell r="F182">
            <v>0</v>
          </cell>
          <cell r="G182">
            <v>0</v>
          </cell>
          <cell r="H182">
            <v>0</v>
          </cell>
          <cell r="I182">
            <v>7.0000000000000007E-2</v>
          </cell>
          <cell r="J182">
            <v>0</v>
          </cell>
          <cell r="K182">
            <v>7.0000000000000007E-2</v>
          </cell>
          <cell r="L182">
            <v>0</v>
          </cell>
          <cell r="M182">
            <v>0</v>
          </cell>
          <cell r="N182">
            <v>0</v>
          </cell>
          <cell r="O182">
            <v>0</v>
          </cell>
          <cell r="P182">
            <v>2</v>
          </cell>
        </row>
        <row r="183">
          <cell r="B183" t="str">
            <v>40S</v>
          </cell>
          <cell r="C183">
            <v>0.75</v>
          </cell>
          <cell r="D183">
            <v>2.87</v>
          </cell>
          <cell r="E183">
            <v>1</v>
          </cell>
          <cell r="F183">
            <v>0</v>
          </cell>
          <cell r="G183">
            <v>0</v>
          </cell>
          <cell r="H183">
            <v>0</v>
          </cell>
          <cell r="I183">
            <v>7.0000000000000007E-2</v>
          </cell>
          <cell r="J183">
            <v>0</v>
          </cell>
          <cell r="K183">
            <v>7.0000000000000007E-2</v>
          </cell>
          <cell r="L183">
            <v>0</v>
          </cell>
          <cell r="M183">
            <v>0</v>
          </cell>
          <cell r="N183">
            <v>0</v>
          </cell>
          <cell r="O183">
            <v>0</v>
          </cell>
          <cell r="P183">
            <v>2</v>
          </cell>
        </row>
        <row r="184">
          <cell r="B184" t="str">
            <v>40S</v>
          </cell>
          <cell r="C184">
            <v>0.75</v>
          </cell>
          <cell r="D184">
            <v>2.87</v>
          </cell>
          <cell r="E184">
            <v>1</v>
          </cell>
          <cell r="F184">
            <v>0</v>
          </cell>
          <cell r="G184">
            <v>0</v>
          </cell>
          <cell r="H184">
            <v>0</v>
          </cell>
          <cell r="I184">
            <v>7.0000000000000007E-2</v>
          </cell>
          <cell r="J184">
            <v>0</v>
          </cell>
          <cell r="K184">
            <v>7.0000000000000007E-2</v>
          </cell>
          <cell r="L184">
            <v>0</v>
          </cell>
          <cell r="M184">
            <v>0</v>
          </cell>
          <cell r="N184">
            <v>0</v>
          </cell>
          <cell r="O184">
            <v>0</v>
          </cell>
          <cell r="P184">
            <v>2</v>
          </cell>
        </row>
        <row r="185">
          <cell r="B185" t="str">
            <v>40S</v>
          </cell>
          <cell r="C185">
            <v>1</v>
          </cell>
          <cell r="D185">
            <v>3.38</v>
          </cell>
          <cell r="E185">
            <v>1</v>
          </cell>
          <cell r="F185">
            <v>0</v>
          </cell>
          <cell r="G185">
            <v>0</v>
          </cell>
          <cell r="H185">
            <v>0</v>
          </cell>
          <cell r="I185">
            <v>0.12</v>
          </cell>
          <cell r="J185">
            <v>0</v>
          </cell>
          <cell r="K185">
            <v>0.12</v>
          </cell>
          <cell r="L185">
            <v>0</v>
          </cell>
          <cell r="M185">
            <v>0</v>
          </cell>
          <cell r="N185">
            <v>0</v>
          </cell>
          <cell r="O185">
            <v>0</v>
          </cell>
          <cell r="P185">
            <v>2</v>
          </cell>
        </row>
        <row r="186">
          <cell r="B186" t="str">
            <v>40S</v>
          </cell>
          <cell r="C186">
            <v>1</v>
          </cell>
          <cell r="D186">
            <v>3.38</v>
          </cell>
          <cell r="E186">
            <v>1</v>
          </cell>
          <cell r="F186">
            <v>0</v>
          </cell>
          <cell r="G186">
            <v>0</v>
          </cell>
          <cell r="H186">
            <v>0</v>
          </cell>
          <cell r="I186">
            <v>0.12</v>
          </cell>
          <cell r="J186">
            <v>0</v>
          </cell>
          <cell r="K186">
            <v>0.12</v>
          </cell>
          <cell r="L186">
            <v>0</v>
          </cell>
          <cell r="M186">
            <v>0</v>
          </cell>
          <cell r="N186">
            <v>0</v>
          </cell>
          <cell r="O186">
            <v>0</v>
          </cell>
          <cell r="P186">
            <v>2</v>
          </cell>
        </row>
        <row r="187">
          <cell r="B187" t="str">
            <v>40S</v>
          </cell>
          <cell r="C187">
            <v>1</v>
          </cell>
          <cell r="D187">
            <v>3.38</v>
          </cell>
          <cell r="E187">
            <v>1</v>
          </cell>
          <cell r="F187">
            <v>0</v>
          </cell>
          <cell r="G187">
            <v>0</v>
          </cell>
          <cell r="H187">
            <v>0</v>
          </cell>
          <cell r="I187">
            <v>0.12</v>
          </cell>
          <cell r="J187">
            <v>0</v>
          </cell>
          <cell r="K187">
            <v>0.12</v>
          </cell>
          <cell r="L187">
            <v>0</v>
          </cell>
          <cell r="M187">
            <v>0</v>
          </cell>
          <cell r="N187">
            <v>0</v>
          </cell>
          <cell r="O187">
            <v>0</v>
          </cell>
          <cell r="P187">
            <v>2</v>
          </cell>
        </row>
        <row r="188">
          <cell r="B188" t="str">
            <v>40S</v>
          </cell>
          <cell r="C188">
            <v>1.25</v>
          </cell>
          <cell r="D188">
            <v>3.56</v>
          </cell>
          <cell r="E188">
            <v>1</v>
          </cell>
          <cell r="F188">
            <v>0</v>
          </cell>
          <cell r="G188">
            <v>0</v>
          </cell>
          <cell r="H188">
            <v>0</v>
          </cell>
          <cell r="I188">
            <v>0.15</v>
          </cell>
          <cell r="J188">
            <v>0</v>
          </cell>
          <cell r="K188">
            <v>0.15</v>
          </cell>
          <cell r="L188">
            <v>0</v>
          </cell>
          <cell r="M188">
            <v>0</v>
          </cell>
          <cell r="N188">
            <v>0</v>
          </cell>
          <cell r="O188">
            <v>0</v>
          </cell>
          <cell r="P188">
            <v>2</v>
          </cell>
        </row>
        <row r="189">
          <cell r="B189" t="str">
            <v>40S</v>
          </cell>
          <cell r="C189">
            <v>1.25</v>
          </cell>
          <cell r="D189">
            <v>3.56</v>
          </cell>
          <cell r="E189">
            <v>1</v>
          </cell>
          <cell r="F189">
            <v>0</v>
          </cell>
          <cell r="G189">
            <v>0</v>
          </cell>
          <cell r="H189">
            <v>0</v>
          </cell>
          <cell r="I189">
            <v>0.15</v>
          </cell>
          <cell r="J189">
            <v>0</v>
          </cell>
          <cell r="K189">
            <v>0.15</v>
          </cell>
          <cell r="L189">
            <v>0</v>
          </cell>
          <cell r="M189">
            <v>0</v>
          </cell>
          <cell r="N189">
            <v>0</v>
          </cell>
          <cell r="O189">
            <v>0</v>
          </cell>
          <cell r="P189">
            <v>2</v>
          </cell>
        </row>
        <row r="190">
          <cell r="B190" t="str">
            <v>40S</v>
          </cell>
          <cell r="C190">
            <v>1.25</v>
          </cell>
          <cell r="D190">
            <v>3.56</v>
          </cell>
          <cell r="E190">
            <v>1</v>
          </cell>
          <cell r="F190">
            <v>0</v>
          </cell>
          <cell r="G190">
            <v>0</v>
          </cell>
          <cell r="H190">
            <v>0</v>
          </cell>
          <cell r="I190">
            <v>0.15</v>
          </cell>
          <cell r="J190">
            <v>8.42</v>
          </cell>
          <cell r="K190">
            <v>0.15</v>
          </cell>
          <cell r="L190">
            <v>0</v>
          </cell>
          <cell r="M190">
            <v>0</v>
          </cell>
          <cell r="N190">
            <v>0</v>
          </cell>
          <cell r="O190">
            <v>0</v>
          </cell>
          <cell r="P190">
            <v>2</v>
          </cell>
        </row>
        <row r="191">
          <cell r="B191" t="str">
            <v>40S</v>
          </cell>
          <cell r="C191">
            <v>1.5</v>
          </cell>
          <cell r="D191">
            <v>3.68</v>
          </cell>
          <cell r="E191">
            <v>1</v>
          </cell>
          <cell r="F191">
            <v>0</v>
          </cell>
          <cell r="G191">
            <v>0</v>
          </cell>
          <cell r="H191">
            <v>0</v>
          </cell>
          <cell r="I191">
            <v>0.15</v>
          </cell>
          <cell r="J191">
            <v>0</v>
          </cell>
          <cell r="K191">
            <v>0.15</v>
          </cell>
          <cell r="L191">
            <v>0</v>
          </cell>
          <cell r="M191">
            <v>0</v>
          </cell>
          <cell r="N191">
            <v>0</v>
          </cell>
          <cell r="O191">
            <v>0</v>
          </cell>
          <cell r="P191">
            <v>2</v>
          </cell>
        </row>
        <row r="192">
          <cell r="B192" t="str">
            <v>40S</v>
          </cell>
          <cell r="C192">
            <v>1.5</v>
          </cell>
          <cell r="D192">
            <v>3.68</v>
          </cell>
          <cell r="E192">
            <v>1</v>
          </cell>
          <cell r="F192">
            <v>0</v>
          </cell>
          <cell r="G192">
            <v>0</v>
          </cell>
          <cell r="H192">
            <v>0</v>
          </cell>
          <cell r="I192">
            <v>0.15</v>
          </cell>
          <cell r="J192">
            <v>0</v>
          </cell>
          <cell r="K192">
            <v>0.15</v>
          </cell>
          <cell r="L192">
            <v>0</v>
          </cell>
          <cell r="M192">
            <v>0</v>
          </cell>
          <cell r="N192">
            <v>0</v>
          </cell>
          <cell r="O192">
            <v>0</v>
          </cell>
          <cell r="P192">
            <v>2</v>
          </cell>
        </row>
        <row r="193">
          <cell r="B193" t="str">
            <v>40S</v>
          </cell>
          <cell r="C193">
            <v>1.5</v>
          </cell>
          <cell r="D193">
            <v>3.68</v>
          </cell>
          <cell r="E193">
            <v>1</v>
          </cell>
          <cell r="F193">
            <v>0</v>
          </cell>
          <cell r="G193">
            <v>0</v>
          </cell>
          <cell r="H193">
            <v>0</v>
          </cell>
          <cell r="I193">
            <v>0.15</v>
          </cell>
          <cell r="J193">
            <v>0</v>
          </cell>
          <cell r="K193">
            <v>0.15</v>
          </cell>
          <cell r="L193">
            <v>0</v>
          </cell>
          <cell r="M193">
            <v>0</v>
          </cell>
          <cell r="N193">
            <v>0</v>
          </cell>
          <cell r="O193">
            <v>0</v>
          </cell>
          <cell r="P193">
            <v>2</v>
          </cell>
        </row>
        <row r="194">
          <cell r="B194" t="str">
            <v>40S</v>
          </cell>
          <cell r="C194">
            <v>2</v>
          </cell>
          <cell r="D194">
            <v>3.91</v>
          </cell>
          <cell r="E194">
            <v>1</v>
          </cell>
          <cell r="F194">
            <v>0</v>
          </cell>
          <cell r="G194">
            <v>0</v>
          </cell>
          <cell r="H194">
            <v>0</v>
          </cell>
          <cell r="I194">
            <v>0.3</v>
          </cell>
          <cell r="J194">
            <v>0</v>
          </cell>
          <cell r="K194">
            <v>0.3</v>
          </cell>
          <cell r="L194">
            <v>0</v>
          </cell>
          <cell r="M194">
            <v>0</v>
          </cell>
          <cell r="N194">
            <v>0</v>
          </cell>
          <cell r="O194">
            <v>0</v>
          </cell>
          <cell r="P194">
            <v>2</v>
          </cell>
        </row>
        <row r="195">
          <cell r="B195" t="str">
            <v>40S</v>
          </cell>
          <cell r="C195">
            <v>2</v>
          </cell>
          <cell r="D195">
            <v>3.91</v>
          </cell>
          <cell r="E195">
            <v>1</v>
          </cell>
          <cell r="F195">
            <v>0</v>
          </cell>
          <cell r="G195">
            <v>0</v>
          </cell>
          <cell r="H195">
            <v>0</v>
          </cell>
          <cell r="I195">
            <v>0.3</v>
          </cell>
          <cell r="J195">
            <v>0</v>
          </cell>
          <cell r="K195">
            <v>0.3</v>
          </cell>
          <cell r="L195">
            <v>2</v>
          </cell>
          <cell r="M195">
            <v>0</v>
          </cell>
          <cell r="N195">
            <v>4.1166770151461775E-312</v>
          </cell>
          <cell r="O195" t="str">
            <v>40S</v>
          </cell>
          <cell r="P195">
            <v>2</v>
          </cell>
          <cell r="Q195">
            <v>3.9099923706054689</v>
          </cell>
          <cell r="R195">
            <v>1</v>
          </cell>
        </row>
        <row r="196">
          <cell r="B196" t="str">
            <v>40S</v>
          </cell>
          <cell r="C196">
            <v>2</v>
          </cell>
          <cell r="D196">
            <v>3.91</v>
          </cell>
          <cell r="E196">
            <v>1</v>
          </cell>
          <cell r="F196">
            <v>0</v>
          </cell>
          <cell r="G196">
            <v>0</v>
          </cell>
          <cell r="H196">
            <v>0</v>
          </cell>
          <cell r="I196">
            <v>0.3</v>
          </cell>
          <cell r="J196">
            <v>0</v>
          </cell>
          <cell r="K196">
            <v>0.3</v>
          </cell>
          <cell r="L196">
            <v>0</v>
          </cell>
          <cell r="M196">
            <v>0</v>
          </cell>
          <cell r="N196">
            <v>0</v>
          </cell>
          <cell r="O196">
            <v>0</v>
          </cell>
          <cell r="P196">
            <v>2</v>
          </cell>
        </row>
        <row r="197">
          <cell r="B197" t="str">
            <v>40S</v>
          </cell>
          <cell r="C197">
            <v>2.5</v>
          </cell>
          <cell r="D197">
            <v>5.16</v>
          </cell>
          <cell r="E197">
            <v>1</v>
          </cell>
          <cell r="F197">
            <v>0</v>
          </cell>
          <cell r="G197">
            <v>0</v>
          </cell>
          <cell r="H197">
            <v>0</v>
          </cell>
          <cell r="I197">
            <v>0.25</v>
          </cell>
          <cell r="J197">
            <v>0.2</v>
          </cell>
          <cell r="K197">
            <v>0.45</v>
          </cell>
          <cell r="L197">
            <v>0</v>
          </cell>
          <cell r="M197">
            <v>0</v>
          </cell>
          <cell r="N197">
            <v>0</v>
          </cell>
          <cell r="O197">
            <v>0</v>
          </cell>
          <cell r="P197">
            <v>2</v>
          </cell>
        </row>
        <row r="198">
          <cell r="B198" t="str">
            <v>40S</v>
          </cell>
          <cell r="C198">
            <v>3</v>
          </cell>
          <cell r="D198">
            <v>5.49</v>
          </cell>
          <cell r="E198">
            <v>1</v>
          </cell>
          <cell r="F198">
            <v>0</v>
          </cell>
          <cell r="G198">
            <v>0</v>
          </cell>
          <cell r="H198">
            <v>0</v>
          </cell>
          <cell r="I198">
            <v>0.3</v>
          </cell>
          <cell r="J198">
            <v>0.3</v>
          </cell>
          <cell r="K198">
            <v>0.6</v>
          </cell>
          <cell r="L198">
            <v>0</v>
          </cell>
          <cell r="M198">
            <v>0</v>
          </cell>
          <cell r="N198">
            <v>0</v>
          </cell>
          <cell r="O198">
            <v>0</v>
          </cell>
          <cell r="P198">
            <v>2</v>
          </cell>
        </row>
        <row r="199">
          <cell r="B199" t="str">
            <v>40S</v>
          </cell>
          <cell r="C199">
            <v>3.5</v>
          </cell>
          <cell r="D199">
            <v>5.74</v>
          </cell>
          <cell r="E199">
            <v>1</v>
          </cell>
          <cell r="F199">
            <v>0</v>
          </cell>
          <cell r="G199">
            <v>0</v>
          </cell>
          <cell r="H199">
            <v>0</v>
          </cell>
          <cell r="I199">
            <v>0.35</v>
          </cell>
          <cell r="J199">
            <v>0.4</v>
          </cell>
          <cell r="K199">
            <v>0.75</v>
          </cell>
          <cell r="L199">
            <v>0</v>
          </cell>
          <cell r="M199">
            <v>0</v>
          </cell>
          <cell r="N199">
            <v>0</v>
          </cell>
          <cell r="O199">
            <v>0</v>
          </cell>
          <cell r="P199">
            <v>3</v>
          </cell>
        </row>
        <row r="200">
          <cell r="B200" t="str">
            <v>40S</v>
          </cell>
          <cell r="C200">
            <v>4</v>
          </cell>
          <cell r="D200">
            <v>6.02</v>
          </cell>
          <cell r="E200">
            <v>1</v>
          </cell>
          <cell r="F200">
            <v>0</v>
          </cell>
          <cell r="G200">
            <v>0</v>
          </cell>
          <cell r="H200">
            <v>0</v>
          </cell>
          <cell r="I200">
            <v>0.41</v>
          </cell>
          <cell r="J200">
            <v>0.49</v>
          </cell>
          <cell r="K200">
            <v>0.89999999999999991</v>
          </cell>
          <cell r="L200">
            <v>0</v>
          </cell>
          <cell r="M200">
            <v>0</v>
          </cell>
          <cell r="N200">
            <v>0</v>
          </cell>
          <cell r="O200">
            <v>0</v>
          </cell>
          <cell r="P200">
            <v>3</v>
          </cell>
        </row>
        <row r="201">
          <cell r="B201" t="str">
            <v>40S</v>
          </cell>
          <cell r="C201">
            <v>5</v>
          </cell>
          <cell r="D201">
            <v>6.55</v>
          </cell>
          <cell r="E201">
            <v>1</v>
          </cell>
          <cell r="F201">
            <v>0</v>
          </cell>
          <cell r="G201">
            <v>0</v>
          </cell>
          <cell r="H201">
            <v>0</v>
          </cell>
          <cell r="I201">
            <v>0.51</v>
          </cell>
          <cell r="J201">
            <v>0.54</v>
          </cell>
          <cell r="K201">
            <v>1.05</v>
          </cell>
          <cell r="L201">
            <v>0</v>
          </cell>
          <cell r="M201">
            <v>0</v>
          </cell>
          <cell r="N201">
            <v>0</v>
          </cell>
          <cell r="O201">
            <v>0</v>
          </cell>
          <cell r="P201">
            <v>4</v>
          </cell>
        </row>
        <row r="202">
          <cell r="B202" t="str">
            <v>40S</v>
          </cell>
          <cell r="C202">
            <v>6</v>
          </cell>
          <cell r="D202">
            <v>7.11</v>
          </cell>
          <cell r="E202">
            <v>1</v>
          </cell>
          <cell r="F202">
            <v>0</v>
          </cell>
          <cell r="G202">
            <v>0</v>
          </cell>
          <cell r="H202">
            <v>0</v>
          </cell>
          <cell r="I202">
            <v>0.61</v>
          </cell>
          <cell r="J202">
            <v>1.04</v>
          </cell>
          <cell r="K202">
            <v>1.65</v>
          </cell>
          <cell r="L202">
            <v>0</v>
          </cell>
          <cell r="M202">
            <v>0</v>
          </cell>
          <cell r="N202">
            <v>0</v>
          </cell>
          <cell r="O202">
            <v>0</v>
          </cell>
          <cell r="P202">
            <v>4</v>
          </cell>
        </row>
        <row r="203">
          <cell r="B203" t="str">
            <v>40S</v>
          </cell>
          <cell r="C203">
            <v>8</v>
          </cell>
          <cell r="D203">
            <v>8.18</v>
          </cell>
          <cell r="E203">
            <v>1</v>
          </cell>
          <cell r="F203">
            <v>0</v>
          </cell>
          <cell r="G203">
            <v>0</v>
          </cell>
          <cell r="H203">
            <v>0</v>
          </cell>
          <cell r="I203">
            <v>0.81</v>
          </cell>
          <cell r="J203">
            <v>1.73</v>
          </cell>
          <cell r="K203">
            <v>2.54</v>
          </cell>
          <cell r="L203">
            <v>0</v>
          </cell>
          <cell r="M203">
            <v>0</v>
          </cell>
          <cell r="N203">
            <v>0</v>
          </cell>
          <cell r="O203">
            <v>0</v>
          </cell>
          <cell r="P203">
            <v>4</v>
          </cell>
        </row>
        <row r="204">
          <cell r="B204" t="str">
            <v>40S</v>
          </cell>
          <cell r="C204">
            <v>10</v>
          </cell>
          <cell r="D204">
            <v>9.27</v>
          </cell>
          <cell r="E204">
            <v>1</v>
          </cell>
          <cell r="F204">
            <v>0</v>
          </cell>
          <cell r="G204">
            <v>0</v>
          </cell>
          <cell r="H204">
            <v>0</v>
          </cell>
          <cell r="I204">
            <v>1.01</v>
          </cell>
          <cell r="J204">
            <v>3.04</v>
          </cell>
          <cell r="K204">
            <v>4.05</v>
          </cell>
          <cell r="L204">
            <v>0</v>
          </cell>
          <cell r="M204">
            <v>0</v>
          </cell>
          <cell r="N204">
            <v>0</v>
          </cell>
          <cell r="O204">
            <v>0</v>
          </cell>
          <cell r="P204">
            <v>4</v>
          </cell>
        </row>
        <row r="205">
          <cell r="B205" t="str">
            <v>40S</v>
          </cell>
          <cell r="C205">
            <v>12</v>
          </cell>
          <cell r="D205">
            <v>9.5299999999999994</v>
          </cell>
          <cell r="E205">
            <v>1</v>
          </cell>
          <cell r="F205">
            <v>0</v>
          </cell>
          <cell r="G205">
            <v>0</v>
          </cell>
          <cell r="H205">
            <v>0</v>
          </cell>
          <cell r="I205">
            <v>1.22</v>
          </cell>
          <cell r="J205">
            <v>3.28</v>
          </cell>
          <cell r="K205">
            <v>4.5</v>
          </cell>
          <cell r="L205">
            <v>0</v>
          </cell>
          <cell r="M205">
            <v>0</v>
          </cell>
          <cell r="N205">
            <v>0</v>
          </cell>
          <cell r="O205">
            <v>0</v>
          </cell>
          <cell r="P205">
            <v>6</v>
          </cell>
        </row>
        <row r="206">
          <cell r="B206">
            <v>60</v>
          </cell>
          <cell r="C206">
            <v>8</v>
          </cell>
          <cell r="D206">
            <v>10.31</v>
          </cell>
          <cell r="E206">
            <v>1.25</v>
          </cell>
          <cell r="F206">
            <v>0</v>
          </cell>
          <cell r="G206">
            <v>0</v>
          </cell>
          <cell r="H206">
            <v>0</v>
          </cell>
          <cell r="I206">
            <v>0.81</v>
          </cell>
          <cell r="J206">
            <v>2.64</v>
          </cell>
          <cell r="K206">
            <v>3.45</v>
          </cell>
          <cell r="L206">
            <v>0</v>
          </cell>
          <cell r="M206">
            <v>0</v>
          </cell>
          <cell r="N206">
            <v>0</v>
          </cell>
          <cell r="O206">
            <v>0</v>
          </cell>
          <cell r="P206">
            <v>4</v>
          </cell>
        </row>
        <row r="207">
          <cell r="B207">
            <v>60</v>
          </cell>
          <cell r="C207">
            <v>10</v>
          </cell>
          <cell r="D207">
            <v>12.7</v>
          </cell>
          <cell r="E207">
            <v>1.25</v>
          </cell>
          <cell r="F207">
            <v>0</v>
          </cell>
          <cell r="G207">
            <v>0</v>
          </cell>
          <cell r="H207">
            <v>0</v>
          </cell>
          <cell r="I207">
            <v>1.01</v>
          </cell>
          <cell r="J207">
            <v>5.74</v>
          </cell>
          <cell r="K207">
            <v>6.75</v>
          </cell>
          <cell r="L207">
            <v>0</v>
          </cell>
          <cell r="M207">
            <v>0</v>
          </cell>
          <cell r="N207">
            <v>0</v>
          </cell>
          <cell r="O207">
            <v>0</v>
          </cell>
          <cell r="P207">
            <v>4</v>
          </cell>
        </row>
        <row r="208">
          <cell r="B208">
            <v>60</v>
          </cell>
          <cell r="C208">
            <v>12</v>
          </cell>
          <cell r="D208">
            <v>14.27</v>
          </cell>
          <cell r="E208">
            <v>1.25</v>
          </cell>
          <cell r="F208">
            <v>0</v>
          </cell>
          <cell r="G208">
            <v>0</v>
          </cell>
          <cell r="H208">
            <v>0</v>
          </cell>
          <cell r="I208">
            <v>1.22</v>
          </cell>
          <cell r="J208">
            <v>8.3800000000000008</v>
          </cell>
          <cell r="K208">
            <v>9.6000000000000014</v>
          </cell>
          <cell r="L208">
            <v>0</v>
          </cell>
          <cell r="M208">
            <v>0</v>
          </cell>
          <cell r="N208">
            <v>0</v>
          </cell>
          <cell r="O208">
            <v>0</v>
          </cell>
          <cell r="P208">
            <v>6</v>
          </cell>
        </row>
        <row r="209">
          <cell r="B209">
            <v>60</v>
          </cell>
          <cell r="C209">
            <v>14</v>
          </cell>
          <cell r="D209">
            <v>15.09</v>
          </cell>
          <cell r="E209">
            <v>1.5</v>
          </cell>
          <cell r="F209">
            <v>0</v>
          </cell>
          <cell r="G209">
            <v>0</v>
          </cell>
          <cell r="H209">
            <v>0</v>
          </cell>
          <cell r="I209">
            <v>1.42</v>
          </cell>
          <cell r="J209">
            <v>9.9700000000000006</v>
          </cell>
          <cell r="K209">
            <v>11.39</v>
          </cell>
          <cell r="L209">
            <v>0</v>
          </cell>
          <cell r="M209">
            <v>0</v>
          </cell>
          <cell r="N209">
            <v>0</v>
          </cell>
          <cell r="O209">
            <v>0</v>
          </cell>
          <cell r="P209">
            <v>6</v>
          </cell>
        </row>
        <row r="210">
          <cell r="B210">
            <v>60</v>
          </cell>
          <cell r="C210">
            <v>16</v>
          </cell>
          <cell r="D210">
            <v>16.66</v>
          </cell>
          <cell r="E210">
            <v>1.5</v>
          </cell>
          <cell r="F210">
            <v>0</v>
          </cell>
          <cell r="G210">
            <v>0</v>
          </cell>
          <cell r="H210">
            <v>0</v>
          </cell>
          <cell r="I210">
            <v>1.62</v>
          </cell>
          <cell r="J210">
            <v>14.88</v>
          </cell>
          <cell r="K210">
            <v>16.5</v>
          </cell>
          <cell r="L210">
            <v>0</v>
          </cell>
          <cell r="M210">
            <v>0</v>
          </cell>
          <cell r="N210">
            <v>0</v>
          </cell>
          <cell r="O210">
            <v>0</v>
          </cell>
          <cell r="P210">
            <v>6</v>
          </cell>
        </row>
        <row r="211">
          <cell r="B211">
            <v>60</v>
          </cell>
          <cell r="C211">
            <v>18</v>
          </cell>
          <cell r="D211">
            <v>19.05</v>
          </cell>
          <cell r="E211">
            <v>2</v>
          </cell>
          <cell r="F211">
            <v>0</v>
          </cell>
          <cell r="G211">
            <v>0</v>
          </cell>
          <cell r="H211">
            <v>0</v>
          </cell>
          <cell r="I211">
            <v>1.82</v>
          </cell>
          <cell r="J211">
            <v>20.67</v>
          </cell>
          <cell r="K211">
            <v>22.490000000000002</v>
          </cell>
          <cell r="L211">
            <v>0</v>
          </cell>
          <cell r="M211">
            <v>0</v>
          </cell>
          <cell r="N211">
            <v>0</v>
          </cell>
          <cell r="O211">
            <v>0</v>
          </cell>
          <cell r="P211">
            <v>6</v>
          </cell>
        </row>
        <row r="212">
          <cell r="B212">
            <v>60</v>
          </cell>
          <cell r="C212">
            <v>20</v>
          </cell>
          <cell r="D212">
            <v>20.62</v>
          </cell>
          <cell r="E212">
            <v>2</v>
          </cell>
          <cell r="F212">
            <v>0</v>
          </cell>
          <cell r="G212">
            <v>0</v>
          </cell>
          <cell r="H212">
            <v>0</v>
          </cell>
          <cell r="I212">
            <v>2.0299999999999998</v>
          </cell>
          <cell r="J212">
            <v>23.47</v>
          </cell>
          <cell r="K212">
            <v>25.5</v>
          </cell>
          <cell r="L212">
            <v>0</v>
          </cell>
          <cell r="M212">
            <v>0</v>
          </cell>
          <cell r="N212">
            <v>0</v>
          </cell>
          <cell r="O212">
            <v>0</v>
          </cell>
          <cell r="P212">
            <v>7</v>
          </cell>
        </row>
        <row r="213">
          <cell r="B213">
            <v>60</v>
          </cell>
          <cell r="C213">
            <v>22</v>
          </cell>
          <cell r="D213">
            <v>22.23</v>
          </cell>
          <cell r="E213">
            <v>2</v>
          </cell>
          <cell r="F213">
            <v>0</v>
          </cell>
          <cell r="G213">
            <v>0</v>
          </cell>
          <cell r="H213">
            <v>0</v>
          </cell>
          <cell r="I213">
            <v>2.23</v>
          </cell>
          <cell r="J213">
            <v>29.27</v>
          </cell>
          <cell r="K213">
            <v>31.5</v>
          </cell>
          <cell r="L213">
            <v>0</v>
          </cell>
          <cell r="M213">
            <v>0</v>
          </cell>
          <cell r="N213">
            <v>0</v>
          </cell>
          <cell r="O213">
            <v>0</v>
          </cell>
          <cell r="P213">
            <v>8</v>
          </cell>
        </row>
        <row r="214">
          <cell r="B214">
            <v>60</v>
          </cell>
          <cell r="C214">
            <v>24</v>
          </cell>
          <cell r="D214">
            <v>24.61</v>
          </cell>
          <cell r="E214">
            <v>2</v>
          </cell>
          <cell r="F214">
            <v>0</v>
          </cell>
          <cell r="G214">
            <v>0</v>
          </cell>
          <cell r="H214">
            <v>0</v>
          </cell>
          <cell r="I214">
            <v>2.4300000000000002</v>
          </cell>
          <cell r="J214">
            <v>35.07</v>
          </cell>
          <cell r="K214">
            <v>37.5</v>
          </cell>
          <cell r="L214">
            <v>0</v>
          </cell>
          <cell r="M214">
            <v>0</v>
          </cell>
          <cell r="N214">
            <v>0</v>
          </cell>
          <cell r="O214">
            <v>0</v>
          </cell>
          <cell r="P214">
            <v>8</v>
          </cell>
        </row>
        <row r="215">
          <cell r="B215">
            <v>80</v>
          </cell>
          <cell r="C215">
            <v>0.125</v>
          </cell>
          <cell r="D215">
            <v>2.41</v>
          </cell>
          <cell r="E215">
            <v>1</v>
          </cell>
          <cell r="F215">
            <v>0</v>
          </cell>
          <cell r="G215">
            <v>0</v>
          </cell>
          <cell r="H215">
            <v>0</v>
          </cell>
          <cell r="I215">
            <v>7.0000000000000007E-2</v>
          </cell>
          <cell r="J215">
            <v>0</v>
          </cell>
          <cell r="K215">
            <v>7.0000000000000007E-2</v>
          </cell>
          <cell r="L215">
            <v>0</v>
          </cell>
          <cell r="M215">
            <v>0</v>
          </cell>
          <cell r="N215">
            <v>0</v>
          </cell>
          <cell r="O215">
            <v>0</v>
          </cell>
          <cell r="P215">
            <v>2</v>
          </cell>
        </row>
        <row r="216">
          <cell r="B216">
            <v>80</v>
          </cell>
          <cell r="C216">
            <v>0.125</v>
          </cell>
          <cell r="D216">
            <v>2.41</v>
          </cell>
          <cell r="E216">
            <v>1</v>
          </cell>
          <cell r="F216">
            <v>0</v>
          </cell>
          <cell r="G216">
            <v>0</v>
          </cell>
          <cell r="H216">
            <v>0</v>
          </cell>
          <cell r="I216">
            <v>7.0000000000000007E-2</v>
          </cell>
          <cell r="J216">
            <v>0</v>
          </cell>
          <cell r="K216">
            <v>7.0000000000000007E-2</v>
          </cell>
          <cell r="L216">
            <v>0</v>
          </cell>
          <cell r="M216">
            <v>0</v>
          </cell>
          <cell r="N216">
            <v>0</v>
          </cell>
          <cell r="O216">
            <v>0</v>
          </cell>
          <cell r="P216">
            <v>2</v>
          </cell>
        </row>
        <row r="217">
          <cell r="B217">
            <v>80</v>
          </cell>
          <cell r="C217">
            <v>0.125</v>
          </cell>
          <cell r="D217">
            <v>2.41</v>
          </cell>
          <cell r="E217">
            <v>1</v>
          </cell>
          <cell r="F217">
            <v>0</v>
          </cell>
          <cell r="G217">
            <v>0</v>
          </cell>
          <cell r="H217">
            <v>0</v>
          </cell>
          <cell r="I217">
            <v>7.0000000000000007E-2</v>
          </cell>
          <cell r="J217">
            <v>0</v>
          </cell>
          <cell r="K217">
            <v>7.0000000000000007E-2</v>
          </cell>
          <cell r="L217">
            <v>0</v>
          </cell>
          <cell r="M217">
            <v>0</v>
          </cell>
          <cell r="N217">
            <v>0</v>
          </cell>
          <cell r="O217">
            <v>0</v>
          </cell>
          <cell r="P217">
            <v>2</v>
          </cell>
        </row>
        <row r="218">
          <cell r="B218">
            <v>80</v>
          </cell>
          <cell r="C218">
            <v>0.25</v>
          </cell>
          <cell r="D218">
            <v>3.02</v>
          </cell>
          <cell r="E218">
            <v>1</v>
          </cell>
          <cell r="F218">
            <v>0</v>
          </cell>
          <cell r="G218">
            <v>0</v>
          </cell>
          <cell r="H218">
            <v>0</v>
          </cell>
          <cell r="I218">
            <v>7.0000000000000007E-2</v>
          </cell>
          <cell r="J218">
            <v>0</v>
          </cell>
          <cell r="K218">
            <v>7.0000000000000007E-2</v>
          </cell>
          <cell r="L218">
            <v>0</v>
          </cell>
          <cell r="M218">
            <v>0</v>
          </cell>
          <cell r="N218">
            <v>0</v>
          </cell>
          <cell r="O218">
            <v>0</v>
          </cell>
          <cell r="P218">
            <v>2</v>
          </cell>
        </row>
        <row r="219">
          <cell r="B219">
            <v>80</v>
          </cell>
          <cell r="C219">
            <v>0.25</v>
          </cell>
          <cell r="D219">
            <v>3.02</v>
          </cell>
          <cell r="E219">
            <v>1</v>
          </cell>
          <cell r="F219">
            <v>0</v>
          </cell>
          <cell r="G219">
            <v>0</v>
          </cell>
          <cell r="H219">
            <v>0</v>
          </cell>
          <cell r="I219">
            <v>7.0000000000000007E-2</v>
          </cell>
          <cell r="J219">
            <v>0</v>
          </cell>
          <cell r="K219">
            <v>7.0000000000000007E-2</v>
          </cell>
          <cell r="L219">
            <v>0</v>
          </cell>
          <cell r="M219">
            <v>0</v>
          </cell>
          <cell r="N219">
            <v>0</v>
          </cell>
          <cell r="O219">
            <v>0</v>
          </cell>
          <cell r="P219">
            <v>2</v>
          </cell>
        </row>
        <row r="220">
          <cell r="B220">
            <v>80</v>
          </cell>
          <cell r="C220">
            <v>0.25</v>
          </cell>
          <cell r="D220">
            <v>3.02</v>
          </cell>
          <cell r="E220">
            <v>1</v>
          </cell>
          <cell r="F220">
            <v>0</v>
          </cell>
          <cell r="G220">
            <v>0</v>
          </cell>
          <cell r="H220">
            <v>0</v>
          </cell>
          <cell r="I220">
            <v>7.0000000000000007E-2</v>
          </cell>
          <cell r="J220">
            <v>0</v>
          </cell>
          <cell r="K220">
            <v>7.0000000000000007E-2</v>
          </cell>
          <cell r="L220">
            <v>0</v>
          </cell>
          <cell r="M220">
            <v>0</v>
          </cell>
          <cell r="N220">
            <v>0</v>
          </cell>
          <cell r="O220">
            <v>0</v>
          </cell>
          <cell r="P220">
            <v>2</v>
          </cell>
        </row>
        <row r="221">
          <cell r="B221">
            <v>80</v>
          </cell>
          <cell r="C221">
            <v>0.375</v>
          </cell>
          <cell r="D221">
            <v>3.2</v>
          </cell>
          <cell r="E221">
            <v>1</v>
          </cell>
          <cell r="F221">
            <v>0</v>
          </cell>
          <cell r="G221">
            <v>0</v>
          </cell>
          <cell r="H221">
            <v>0</v>
          </cell>
          <cell r="I221">
            <v>7.0000000000000007E-2</v>
          </cell>
          <cell r="J221">
            <v>0</v>
          </cell>
          <cell r="K221">
            <v>7.0000000000000007E-2</v>
          </cell>
          <cell r="L221">
            <v>0</v>
          </cell>
          <cell r="M221">
            <v>0</v>
          </cell>
          <cell r="N221">
            <v>0</v>
          </cell>
          <cell r="O221">
            <v>0</v>
          </cell>
          <cell r="P221">
            <v>2</v>
          </cell>
        </row>
        <row r="222">
          <cell r="B222">
            <v>80</v>
          </cell>
          <cell r="C222">
            <v>0.375</v>
          </cell>
          <cell r="D222">
            <v>3.2</v>
          </cell>
          <cell r="E222">
            <v>1</v>
          </cell>
          <cell r="F222">
            <v>0</v>
          </cell>
          <cell r="G222">
            <v>0</v>
          </cell>
          <cell r="H222">
            <v>0</v>
          </cell>
          <cell r="I222">
            <v>7.0000000000000007E-2</v>
          </cell>
          <cell r="J222">
            <v>0</v>
          </cell>
          <cell r="K222">
            <v>7.0000000000000007E-2</v>
          </cell>
          <cell r="L222">
            <v>0</v>
          </cell>
          <cell r="M222">
            <v>0</v>
          </cell>
          <cell r="N222">
            <v>0</v>
          </cell>
          <cell r="O222">
            <v>0</v>
          </cell>
          <cell r="P222">
            <v>2</v>
          </cell>
        </row>
        <row r="223">
          <cell r="B223">
            <v>80</v>
          </cell>
          <cell r="C223">
            <v>0.375</v>
          </cell>
          <cell r="D223">
            <v>3.2</v>
          </cell>
          <cell r="E223">
            <v>1</v>
          </cell>
          <cell r="F223">
            <v>0</v>
          </cell>
          <cell r="G223">
            <v>0</v>
          </cell>
          <cell r="H223">
            <v>0</v>
          </cell>
          <cell r="I223">
            <v>7.0000000000000007E-2</v>
          </cell>
          <cell r="J223">
            <v>0</v>
          </cell>
          <cell r="K223">
            <v>7.0000000000000007E-2</v>
          </cell>
          <cell r="L223">
            <v>2.12451171875</v>
          </cell>
          <cell r="M223">
            <v>0</v>
          </cell>
          <cell r="N223">
            <v>4.7320557945261064E-312</v>
          </cell>
          <cell r="O223">
            <v>80</v>
          </cell>
          <cell r="P223">
            <v>2</v>
          </cell>
          <cell r="Q223">
            <v>3.73</v>
          </cell>
          <cell r="R223">
            <v>1</v>
          </cell>
        </row>
        <row r="224">
          <cell r="B224">
            <v>80</v>
          </cell>
          <cell r="C224">
            <v>0.5</v>
          </cell>
          <cell r="D224">
            <v>3.73</v>
          </cell>
          <cell r="E224">
            <v>1</v>
          </cell>
          <cell r="F224">
            <v>0</v>
          </cell>
          <cell r="G224">
            <v>0</v>
          </cell>
          <cell r="H224">
            <v>0</v>
          </cell>
          <cell r="I224">
            <v>7.0000000000000007E-2</v>
          </cell>
          <cell r="J224">
            <v>0</v>
          </cell>
          <cell r="K224">
            <v>7.0000000000000007E-2</v>
          </cell>
          <cell r="L224">
            <v>0</v>
          </cell>
          <cell r="M224">
            <v>0</v>
          </cell>
          <cell r="N224">
            <v>0</v>
          </cell>
          <cell r="O224">
            <v>0</v>
          </cell>
          <cell r="P224">
            <v>2</v>
          </cell>
        </row>
        <row r="225">
          <cell r="B225">
            <v>80</v>
          </cell>
          <cell r="C225">
            <v>0.5</v>
          </cell>
          <cell r="D225">
            <v>3.73</v>
          </cell>
          <cell r="E225">
            <v>1</v>
          </cell>
          <cell r="F225">
            <v>0</v>
          </cell>
          <cell r="G225">
            <v>0</v>
          </cell>
          <cell r="H225">
            <v>0</v>
          </cell>
          <cell r="I225">
            <v>7.0000000000000007E-2</v>
          </cell>
          <cell r="J225">
            <v>0</v>
          </cell>
          <cell r="K225">
            <v>7.0000000000000007E-2</v>
          </cell>
          <cell r="L225">
            <v>0</v>
          </cell>
          <cell r="M225">
            <v>0</v>
          </cell>
          <cell r="N225">
            <v>0</v>
          </cell>
          <cell r="O225">
            <v>0</v>
          </cell>
          <cell r="P225">
            <v>2</v>
          </cell>
        </row>
        <row r="226">
          <cell r="B226">
            <v>80</v>
          </cell>
          <cell r="C226">
            <v>0.5</v>
          </cell>
          <cell r="D226">
            <v>3.73</v>
          </cell>
          <cell r="E226">
            <v>1</v>
          </cell>
          <cell r="F226">
            <v>0</v>
          </cell>
          <cell r="G226">
            <v>0</v>
          </cell>
          <cell r="H226">
            <v>0</v>
          </cell>
          <cell r="I226">
            <v>7.0000000000000007E-2</v>
          </cell>
          <cell r="J226">
            <v>0</v>
          </cell>
          <cell r="K226">
            <v>7.0000000000000007E-2</v>
          </cell>
          <cell r="L226">
            <v>0</v>
          </cell>
          <cell r="M226">
            <v>0</v>
          </cell>
          <cell r="N226">
            <v>0</v>
          </cell>
          <cell r="O226">
            <v>0</v>
          </cell>
          <cell r="P226">
            <v>2</v>
          </cell>
        </row>
        <row r="227">
          <cell r="B227">
            <v>80</v>
          </cell>
          <cell r="C227">
            <v>0.75</v>
          </cell>
          <cell r="D227">
            <v>3.91</v>
          </cell>
          <cell r="E227">
            <v>1</v>
          </cell>
          <cell r="F227">
            <v>0</v>
          </cell>
          <cell r="G227">
            <v>0</v>
          </cell>
          <cell r="H227">
            <v>0</v>
          </cell>
          <cell r="I227">
            <v>7.0000000000000007E-2</v>
          </cell>
          <cell r="J227">
            <v>0</v>
          </cell>
          <cell r="K227">
            <v>7.0000000000000007E-2</v>
          </cell>
          <cell r="L227">
            <v>0</v>
          </cell>
          <cell r="M227">
            <v>0</v>
          </cell>
          <cell r="N227">
            <v>0</v>
          </cell>
          <cell r="O227">
            <v>0</v>
          </cell>
          <cell r="P227">
            <v>2</v>
          </cell>
        </row>
        <row r="228">
          <cell r="B228">
            <v>80</v>
          </cell>
          <cell r="C228">
            <v>0.75</v>
          </cell>
          <cell r="D228">
            <v>3.91</v>
          </cell>
          <cell r="E228">
            <v>1</v>
          </cell>
          <cell r="F228">
            <v>0</v>
          </cell>
          <cell r="G228">
            <v>0</v>
          </cell>
          <cell r="H228">
            <v>0</v>
          </cell>
          <cell r="I228">
            <v>7.0000000000000007E-2</v>
          </cell>
          <cell r="J228">
            <v>0</v>
          </cell>
          <cell r="K228">
            <v>7.0000000000000007E-2</v>
          </cell>
          <cell r="L228">
            <v>0</v>
          </cell>
          <cell r="M228">
            <v>0</v>
          </cell>
          <cell r="N228">
            <v>0</v>
          </cell>
          <cell r="O228">
            <v>0</v>
          </cell>
          <cell r="P228">
            <v>2</v>
          </cell>
        </row>
        <row r="229">
          <cell r="B229">
            <v>80</v>
          </cell>
          <cell r="C229">
            <v>0.75</v>
          </cell>
          <cell r="D229">
            <v>3.91</v>
          </cell>
          <cell r="E229">
            <v>1</v>
          </cell>
          <cell r="F229">
            <v>0</v>
          </cell>
          <cell r="G229">
            <v>0</v>
          </cell>
          <cell r="H229">
            <v>0</v>
          </cell>
          <cell r="I229">
            <v>7.0000000000000007E-2</v>
          </cell>
          <cell r="J229">
            <v>0</v>
          </cell>
          <cell r="K229">
            <v>7.0000000000000007E-2</v>
          </cell>
          <cell r="L229">
            <v>0</v>
          </cell>
          <cell r="M229">
            <v>0</v>
          </cell>
          <cell r="N229">
            <v>0</v>
          </cell>
          <cell r="O229">
            <v>0</v>
          </cell>
          <cell r="P229">
            <v>2</v>
          </cell>
        </row>
        <row r="230">
          <cell r="B230">
            <v>80</v>
          </cell>
          <cell r="C230">
            <v>1</v>
          </cell>
          <cell r="D230">
            <v>4.55</v>
          </cell>
          <cell r="E230">
            <v>1</v>
          </cell>
          <cell r="F230">
            <v>0</v>
          </cell>
          <cell r="G230">
            <v>0</v>
          </cell>
          <cell r="H230">
            <v>0</v>
          </cell>
          <cell r="I230">
            <v>0.15</v>
          </cell>
          <cell r="J230">
            <v>0</v>
          </cell>
          <cell r="K230">
            <v>0.15</v>
          </cell>
          <cell r="L230">
            <v>0</v>
          </cell>
          <cell r="M230">
            <v>0</v>
          </cell>
          <cell r="N230">
            <v>0</v>
          </cell>
          <cell r="O230">
            <v>0</v>
          </cell>
          <cell r="P230">
            <v>2</v>
          </cell>
        </row>
        <row r="231">
          <cell r="B231">
            <v>80</v>
          </cell>
          <cell r="C231">
            <v>1</v>
          </cell>
          <cell r="D231">
            <v>4.55</v>
          </cell>
          <cell r="E231">
            <v>1</v>
          </cell>
          <cell r="F231">
            <v>0</v>
          </cell>
          <cell r="G231">
            <v>0</v>
          </cell>
          <cell r="H231">
            <v>0</v>
          </cell>
          <cell r="I231">
            <v>0.15</v>
          </cell>
          <cell r="J231">
            <v>0</v>
          </cell>
          <cell r="K231">
            <v>0.15</v>
          </cell>
          <cell r="L231">
            <v>0</v>
          </cell>
          <cell r="M231">
            <v>0</v>
          </cell>
          <cell r="N231">
            <v>0</v>
          </cell>
          <cell r="O231">
            <v>0</v>
          </cell>
          <cell r="P231">
            <v>2</v>
          </cell>
        </row>
        <row r="232">
          <cell r="B232">
            <v>80</v>
          </cell>
          <cell r="C232">
            <v>1</v>
          </cell>
          <cell r="D232">
            <v>4.55</v>
          </cell>
          <cell r="E232">
            <v>1</v>
          </cell>
          <cell r="F232">
            <v>0</v>
          </cell>
          <cell r="G232">
            <v>0</v>
          </cell>
          <cell r="H232">
            <v>0</v>
          </cell>
          <cell r="I232">
            <v>0.15</v>
          </cell>
          <cell r="J232">
            <v>0</v>
          </cell>
          <cell r="K232">
            <v>0.15</v>
          </cell>
          <cell r="L232">
            <v>0</v>
          </cell>
          <cell r="M232">
            <v>0</v>
          </cell>
          <cell r="N232">
            <v>0</v>
          </cell>
          <cell r="O232">
            <v>0</v>
          </cell>
          <cell r="P232">
            <v>2</v>
          </cell>
        </row>
        <row r="233">
          <cell r="B233">
            <v>80</v>
          </cell>
          <cell r="C233">
            <v>1.25</v>
          </cell>
          <cell r="D233">
            <v>4.8499999999999996</v>
          </cell>
          <cell r="E233">
            <v>1</v>
          </cell>
          <cell r="F233">
            <v>0</v>
          </cell>
          <cell r="G233">
            <v>0</v>
          </cell>
          <cell r="H233">
            <v>0</v>
          </cell>
          <cell r="I233">
            <v>0.13</v>
          </cell>
          <cell r="J233">
            <v>0.17</v>
          </cell>
          <cell r="K233">
            <v>0.30000000000000004</v>
          </cell>
          <cell r="L233">
            <v>0</v>
          </cell>
          <cell r="M233">
            <v>0</v>
          </cell>
          <cell r="N233">
            <v>0</v>
          </cell>
          <cell r="O233">
            <v>0</v>
          </cell>
          <cell r="P233">
            <v>2</v>
          </cell>
        </row>
        <row r="234">
          <cell r="B234">
            <v>80</v>
          </cell>
          <cell r="C234">
            <v>1.25</v>
          </cell>
          <cell r="D234">
            <v>4.8499999999999996</v>
          </cell>
          <cell r="E234">
            <v>1</v>
          </cell>
          <cell r="F234">
            <v>0</v>
          </cell>
          <cell r="G234">
            <v>0</v>
          </cell>
          <cell r="H234">
            <v>0</v>
          </cell>
          <cell r="I234">
            <v>0.13</v>
          </cell>
          <cell r="J234">
            <v>0.17</v>
          </cell>
          <cell r="K234">
            <v>0.30000000000000004</v>
          </cell>
          <cell r="L234">
            <v>0</v>
          </cell>
          <cell r="M234">
            <v>0</v>
          </cell>
          <cell r="N234">
            <v>0</v>
          </cell>
          <cell r="O234">
            <v>0</v>
          </cell>
          <cell r="P234">
            <v>2</v>
          </cell>
        </row>
        <row r="235">
          <cell r="B235">
            <v>80</v>
          </cell>
          <cell r="C235">
            <v>1.25</v>
          </cell>
          <cell r="D235">
            <v>4.8499999999999996</v>
          </cell>
          <cell r="E235">
            <v>1</v>
          </cell>
          <cell r="F235">
            <v>0</v>
          </cell>
          <cell r="G235">
            <v>0</v>
          </cell>
          <cell r="H235">
            <v>0</v>
          </cell>
          <cell r="I235">
            <v>0.13</v>
          </cell>
          <cell r="J235">
            <v>0.17</v>
          </cell>
          <cell r="K235">
            <v>0.30000000000000004</v>
          </cell>
          <cell r="L235">
            <v>0</v>
          </cell>
          <cell r="M235">
            <v>0</v>
          </cell>
          <cell r="N235">
            <v>0</v>
          </cell>
          <cell r="O235">
            <v>0</v>
          </cell>
          <cell r="P235">
            <v>2</v>
          </cell>
        </row>
        <row r="236">
          <cell r="B236">
            <v>80</v>
          </cell>
          <cell r="C236">
            <v>1.5</v>
          </cell>
          <cell r="D236">
            <v>5.08</v>
          </cell>
          <cell r="E236">
            <v>1</v>
          </cell>
          <cell r="F236">
            <v>0</v>
          </cell>
          <cell r="G236">
            <v>0</v>
          </cell>
          <cell r="H236">
            <v>0</v>
          </cell>
          <cell r="I236">
            <v>0.15</v>
          </cell>
          <cell r="J236">
            <v>0.15</v>
          </cell>
          <cell r="K236">
            <v>0.3</v>
          </cell>
          <cell r="L236">
            <v>0.29999995231628418</v>
          </cell>
          <cell r="M236">
            <v>0.29999995231628418</v>
          </cell>
          <cell r="N236">
            <v>0.29999995231628418</v>
          </cell>
          <cell r="O236">
            <v>0.29999995231628418</v>
          </cell>
          <cell r="P236">
            <v>2</v>
          </cell>
        </row>
        <row r="237">
          <cell r="B237">
            <v>80</v>
          </cell>
          <cell r="C237">
            <v>1.5</v>
          </cell>
          <cell r="D237">
            <v>5.08</v>
          </cell>
          <cell r="E237">
            <v>1</v>
          </cell>
          <cell r="F237">
            <v>0</v>
          </cell>
          <cell r="G237">
            <v>0</v>
          </cell>
          <cell r="H237">
            <v>0</v>
          </cell>
          <cell r="I237">
            <v>0.15</v>
          </cell>
          <cell r="J237">
            <v>0.15</v>
          </cell>
          <cell r="K237">
            <v>0.3</v>
          </cell>
          <cell r="L237">
            <v>0</v>
          </cell>
          <cell r="M237">
            <v>0</v>
          </cell>
          <cell r="N237">
            <v>0</v>
          </cell>
          <cell r="O237">
            <v>0</v>
          </cell>
          <cell r="P237">
            <v>2</v>
          </cell>
          <cell r="R237">
            <v>0</v>
          </cell>
        </row>
        <row r="238">
          <cell r="B238">
            <v>80</v>
          </cell>
          <cell r="C238">
            <v>1.5</v>
          </cell>
          <cell r="D238">
            <v>5.08</v>
          </cell>
          <cell r="E238">
            <v>1</v>
          </cell>
          <cell r="F238">
            <v>0</v>
          </cell>
          <cell r="G238">
            <v>0</v>
          </cell>
          <cell r="H238">
            <v>0</v>
          </cell>
          <cell r="I238">
            <v>0.15</v>
          </cell>
          <cell r="J238">
            <v>0.15</v>
          </cell>
          <cell r="K238">
            <v>0.3</v>
          </cell>
          <cell r="L238">
            <v>0</v>
          </cell>
          <cell r="M238">
            <v>0</v>
          </cell>
          <cell r="N238">
            <v>0</v>
          </cell>
          <cell r="O238">
            <v>0</v>
          </cell>
          <cell r="P238">
            <v>2</v>
          </cell>
        </row>
        <row r="239">
          <cell r="B239">
            <v>80</v>
          </cell>
          <cell r="C239">
            <v>2</v>
          </cell>
          <cell r="D239">
            <v>5.54</v>
          </cell>
          <cell r="E239">
            <v>1</v>
          </cell>
          <cell r="F239">
            <v>0</v>
          </cell>
          <cell r="G239">
            <v>0</v>
          </cell>
          <cell r="H239">
            <v>0</v>
          </cell>
          <cell r="I239">
            <v>0.2</v>
          </cell>
          <cell r="J239">
            <v>0.25</v>
          </cell>
          <cell r="K239">
            <v>0.45</v>
          </cell>
          <cell r="L239">
            <v>0</v>
          </cell>
          <cell r="M239">
            <v>0</v>
          </cell>
          <cell r="N239">
            <v>0</v>
          </cell>
          <cell r="O239">
            <v>0</v>
          </cell>
          <cell r="P239">
            <v>2</v>
          </cell>
        </row>
        <row r="240">
          <cell r="B240">
            <v>80</v>
          </cell>
          <cell r="C240">
            <v>2</v>
          </cell>
          <cell r="D240">
            <v>5.54</v>
          </cell>
          <cell r="E240">
            <v>1</v>
          </cell>
          <cell r="F240">
            <v>0</v>
          </cell>
          <cell r="G240">
            <v>0</v>
          </cell>
          <cell r="H240">
            <v>0</v>
          </cell>
          <cell r="I240">
            <v>0.2</v>
          </cell>
          <cell r="J240">
            <v>0.25</v>
          </cell>
          <cell r="K240">
            <v>0.45</v>
          </cell>
          <cell r="L240">
            <v>0</v>
          </cell>
          <cell r="M240">
            <v>0</v>
          </cell>
          <cell r="N240">
            <v>0</v>
          </cell>
          <cell r="O240">
            <v>0</v>
          </cell>
          <cell r="P240">
            <v>2</v>
          </cell>
        </row>
        <row r="241">
          <cell r="B241">
            <v>80</v>
          </cell>
          <cell r="C241">
            <v>2</v>
          </cell>
          <cell r="D241">
            <v>5.54</v>
          </cell>
          <cell r="E241">
            <v>1</v>
          </cell>
          <cell r="F241">
            <v>0</v>
          </cell>
          <cell r="G241">
            <v>0</v>
          </cell>
          <cell r="H241">
            <v>0</v>
          </cell>
          <cell r="I241">
            <v>0.2</v>
          </cell>
          <cell r="J241">
            <v>0.25</v>
          </cell>
          <cell r="K241">
            <v>0.45</v>
          </cell>
          <cell r="L241">
            <v>0</v>
          </cell>
          <cell r="M241">
            <v>0</v>
          </cell>
          <cell r="N241">
            <v>0</v>
          </cell>
          <cell r="O241">
            <v>0</v>
          </cell>
          <cell r="P241">
            <v>2</v>
          </cell>
        </row>
        <row r="242">
          <cell r="B242">
            <v>80</v>
          </cell>
          <cell r="C242">
            <v>2.5</v>
          </cell>
          <cell r="D242">
            <v>7.01</v>
          </cell>
          <cell r="E242">
            <v>1</v>
          </cell>
          <cell r="F242">
            <v>0</v>
          </cell>
          <cell r="G242">
            <v>0</v>
          </cell>
          <cell r="H242">
            <v>0</v>
          </cell>
          <cell r="I242">
            <v>0.25</v>
          </cell>
          <cell r="J242">
            <v>0.5</v>
          </cell>
          <cell r="K242">
            <v>0.75</v>
          </cell>
          <cell r="L242">
            <v>0</v>
          </cell>
          <cell r="M242">
            <v>0</v>
          </cell>
          <cell r="N242">
            <v>0</v>
          </cell>
          <cell r="O242">
            <v>0</v>
          </cell>
          <cell r="P242">
            <v>2</v>
          </cell>
        </row>
        <row r="243">
          <cell r="B243">
            <v>80</v>
          </cell>
          <cell r="C243">
            <v>3</v>
          </cell>
          <cell r="D243">
            <v>7.62</v>
          </cell>
          <cell r="E243">
            <v>1</v>
          </cell>
          <cell r="F243">
            <v>0</v>
          </cell>
          <cell r="G243">
            <v>0</v>
          </cell>
          <cell r="H243">
            <v>0</v>
          </cell>
          <cell r="I243">
            <v>0.3</v>
          </cell>
          <cell r="J243">
            <v>0.6</v>
          </cell>
          <cell r="K243">
            <v>0.89999999999999991</v>
          </cell>
          <cell r="L243">
            <v>0</v>
          </cell>
          <cell r="M243">
            <v>0</v>
          </cell>
          <cell r="N243">
            <v>0</v>
          </cell>
          <cell r="O243">
            <v>0</v>
          </cell>
          <cell r="P243">
            <v>2</v>
          </cell>
        </row>
        <row r="244">
          <cell r="B244">
            <v>80</v>
          </cell>
          <cell r="C244">
            <v>3.5</v>
          </cell>
          <cell r="D244">
            <v>8.08</v>
          </cell>
          <cell r="E244">
            <v>1</v>
          </cell>
          <cell r="F244">
            <v>0</v>
          </cell>
          <cell r="G244">
            <v>0</v>
          </cell>
          <cell r="H244">
            <v>0</v>
          </cell>
          <cell r="I244">
            <v>0.35</v>
          </cell>
          <cell r="J244">
            <v>0.85</v>
          </cell>
          <cell r="K244">
            <v>1.2</v>
          </cell>
          <cell r="L244">
            <v>0</v>
          </cell>
          <cell r="M244">
            <v>0</v>
          </cell>
          <cell r="N244">
            <v>0</v>
          </cell>
          <cell r="O244">
            <v>0</v>
          </cell>
          <cell r="P244">
            <v>3</v>
          </cell>
        </row>
        <row r="245">
          <cell r="A245">
            <v>0</v>
          </cell>
          <cell r="B245">
            <v>80</v>
          </cell>
          <cell r="C245">
            <v>4</v>
          </cell>
          <cell r="D245">
            <v>8.56</v>
          </cell>
          <cell r="E245">
            <v>1</v>
          </cell>
          <cell r="F245">
            <v>0</v>
          </cell>
          <cell r="G245">
            <v>0</v>
          </cell>
          <cell r="H245">
            <v>0</v>
          </cell>
          <cell r="I245">
            <v>0.41</v>
          </cell>
          <cell r="J245">
            <v>0.93</v>
          </cell>
          <cell r="K245">
            <v>1.34</v>
          </cell>
          <cell r="L245">
            <v>0</v>
          </cell>
          <cell r="M245">
            <v>0</v>
          </cell>
          <cell r="N245">
            <v>0</v>
          </cell>
          <cell r="O245">
            <v>0</v>
          </cell>
          <cell r="P245">
            <v>3</v>
          </cell>
        </row>
        <row r="246">
          <cell r="B246">
            <v>80</v>
          </cell>
          <cell r="C246">
            <v>5</v>
          </cell>
          <cell r="D246">
            <v>9.5299999999999994</v>
          </cell>
          <cell r="E246">
            <v>1</v>
          </cell>
          <cell r="F246">
            <v>0</v>
          </cell>
          <cell r="G246">
            <v>0</v>
          </cell>
          <cell r="H246">
            <v>0</v>
          </cell>
          <cell r="I246">
            <v>0.51</v>
          </cell>
          <cell r="J246">
            <v>1.59</v>
          </cell>
          <cell r="K246">
            <v>2.1</v>
          </cell>
          <cell r="L246">
            <v>0</v>
          </cell>
          <cell r="M246">
            <v>0</v>
          </cell>
          <cell r="N246">
            <v>0</v>
          </cell>
          <cell r="O246">
            <v>0</v>
          </cell>
          <cell r="P246">
            <v>4</v>
          </cell>
        </row>
        <row r="247">
          <cell r="B247">
            <v>80</v>
          </cell>
          <cell r="C247">
            <v>6</v>
          </cell>
          <cell r="D247">
            <v>10.97</v>
          </cell>
          <cell r="E247">
            <v>1.25</v>
          </cell>
          <cell r="F247">
            <v>0</v>
          </cell>
          <cell r="G247">
            <v>0</v>
          </cell>
          <cell r="H247">
            <v>0</v>
          </cell>
          <cell r="I247">
            <v>0.61</v>
          </cell>
          <cell r="J247">
            <v>2.69</v>
          </cell>
          <cell r="K247">
            <v>3.3</v>
          </cell>
          <cell r="L247">
            <v>0</v>
          </cell>
          <cell r="M247">
            <v>0</v>
          </cell>
          <cell r="N247">
            <v>0</v>
          </cell>
          <cell r="O247">
            <v>0</v>
          </cell>
          <cell r="P247">
            <v>4</v>
          </cell>
        </row>
        <row r="248">
          <cell r="B248">
            <v>80</v>
          </cell>
          <cell r="C248">
            <v>8</v>
          </cell>
          <cell r="D248">
            <v>12.7</v>
          </cell>
          <cell r="E248">
            <v>1.25</v>
          </cell>
          <cell r="F248">
            <v>0</v>
          </cell>
          <cell r="G248">
            <v>0</v>
          </cell>
          <cell r="H248">
            <v>0</v>
          </cell>
          <cell r="I248">
            <v>0.81</v>
          </cell>
          <cell r="J248">
            <v>4.58</v>
          </cell>
          <cell r="K248">
            <v>5.3900000000000006</v>
          </cell>
          <cell r="L248">
            <v>0</v>
          </cell>
          <cell r="M248">
            <v>0</v>
          </cell>
          <cell r="N248">
            <v>0</v>
          </cell>
          <cell r="O248">
            <v>0</v>
          </cell>
          <cell r="P248">
            <v>4</v>
          </cell>
        </row>
        <row r="249">
          <cell r="B249">
            <v>80</v>
          </cell>
          <cell r="C249">
            <v>10</v>
          </cell>
          <cell r="D249">
            <v>15.09</v>
          </cell>
          <cell r="E249">
            <v>1.5</v>
          </cell>
          <cell r="F249">
            <v>0</v>
          </cell>
          <cell r="G249">
            <v>0</v>
          </cell>
          <cell r="H249">
            <v>0</v>
          </cell>
          <cell r="I249">
            <v>1.01</v>
          </cell>
          <cell r="J249">
            <v>7.99</v>
          </cell>
          <cell r="K249">
            <v>9</v>
          </cell>
          <cell r="L249">
            <v>0</v>
          </cell>
          <cell r="M249">
            <v>0</v>
          </cell>
          <cell r="N249">
            <v>0</v>
          </cell>
          <cell r="O249">
            <v>0</v>
          </cell>
          <cell r="P249">
            <v>4</v>
          </cell>
        </row>
        <row r="250">
          <cell r="B250">
            <v>80</v>
          </cell>
          <cell r="C250">
            <v>12</v>
          </cell>
          <cell r="D250">
            <v>17.48</v>
          </cell>
          <cell r="E250">
            <v>1.5</v>
          </cell>
          <cell r="F250">
            <v>0</v>
          </cell>
          <cell r="G250">
            <v>0</v>
          </cell>
          <cell r="H250">
            <v>0</v>
          </cell>
          <cell r="I250">
            <v>1.22</v>
          </cell>
          <cell r="J250">
            <v>11.68</v>
          </cell>
          <cell r="K250">
            <v>12.9</v>
          </cell>
          <cell r="L250">
            <v>0</v>
          </cell>
          <cell r="M250">
            <v>0</v>
          </cell>
          <cell r="N250">
            <v>0</v>
          </cell>
          <cell r="O250">
            <v>0</v>
          </cell>
          <cell r="P250">
            <v>6</v>
          </cell>
        </row>
        <row r="251">
          <cell r="B251">
            <v>80</v>
          </cell>
          <cell r="C251">
            <v>14</v>
          </cell>
          <cell r="D251">
            <v>19.05</v>
          </cell>
          <cell r="E251">
            <v>2</v>
          </cell>
          <cell r="F251">
            <v>0</v>
          </cell>
          <cell r="G251">
            <v>0</v>
          </cell>
          <cell r="H251">
            <v>0</v>
          </cell>
          <cell r="I251">
            <v>1.42</v>
          </cell>
          <cell r="J251">
            <v>12.68</v>
          </cell>
          <cell r="K251">
            <v>14.1</v>
          </cell>
          <cell r="L251">
            <v>0</v>
          </cell>
          <cell r="M251">
            <v>0</v>
          </cell>
          <cell r="N251">
            <v>0</v>
          </cell>
          <cell r="O251">
            <v>0</v>
          </cell>
          <cell r="P251">
            <v>6</v>
          </cell>
        </row>
        <row r="252">
          <cell r="B252">
            <v>80</v>
          </cell>
          <cell r="C252">
            <v>16</v>
          </cell>
          <cell r="D252">
            <v>21.44</v>
          </cell>
          <cell r="E252">
            <v>2</v>
          </cell>
          <cell r="F252">
            <v>0</v>
          </cell>
          <cell r="G252">
            <v>0</v>
          </cell>
          <cell r="H252">
            <v>0</v>
          </cell>
          <cell r="I252">
            <v>1.62</v>
          </cell>
          <cell r="J252">
            <v>19.37</v>
          </cell>
          <cell r="K252">
            <v>20.990000000000002</v>
          </cell>
          <cell r="L252">
            <v>0</v>
          </cell>
          <cell r="M252">
            <v>0</v>
          </cell>
          <cell r="N252">
            <v>0</v>
          </cell>
          <cell r="O252">
            <v>0</v>
          </cell>
          <cell r="P252">
            <v>6</v>
          </cell>
        </row>
        <row r="253">
          <cell r="B253">
            <v>80</v>
          </cell>
          <cell r="C253">
            <v>18</v>
          </cell>
          <cell r="D253">
            <v>23.83</v>
          </cell>
          <cell r="E253">
            <v>2</v>
          </cell>
          <cell r="F253">
            <v>0</v>
          </cell>
          <cell r="G253">
            <v>0</v>
          </cell>
          <cell r="H253">
            <v>0</v>
          </cell>
          <cell r="I253">
            <v>1.82</v>
          </cell>
          <cell r="J253">
            <v>26.68</v>
          </cell>
          <cell r="K253">
            <v>28.5</v>
          </cell>
          <cell r="L253">
            <v>0</v>
          </cell>
          <cell r="M253">
            <v>0</v>
          </cell>
          <cell r="N253">
            <v>0</v>
          </cell>
          <cell r="O253">
            <v>0</v>
          </cell>
          <cell r="P253">
            <v>6</v>
          </cell>
        </row>
        <row r="254">
          <cell r="B254">
            <v>80</v>
          </cell>
          <cell r="C254">
            <v>20</v>
          </cell>
          <cell r="D254">
            <v>26.19</v>
          </cell>
          <cell r="E254" t="str">
            <v>N</v>
          </cell>
          <cell r="F254">
            <v>0</v>
          </cell>
          <cell r="G254">
            <v>0</v>
          </cell>
          <cell r="H254">
            <v>0</v>
          </cell>
          <cell r="I254">
            <v>2.0299999999999998</v>
          </cell>
          <cell r="J254">
            <v>36.96</v>
          </cell>
          <cell r="K254">
            <v>38.99</v>
          </cell>
          <cell r="L254">
            <v>0</v>
          </cell>
          <cell r="M254">
            <v>0</v>
          </cell>
          <cell r="N254">
            <v>0</v>
          </cell>
          <cell r="O254">
            <v>0</v>
          </cell>
          <cell r="P254">
            <v>7</v>
          </cell>
        </row>
        <row r="255">
          <cell r="B255">
            <v>80</v>
          </cell>
          <cell r="C255">
            <v>22</v>
          </cell>
          <cell r="D255">
            <v>28.58</v>
          </cell>
          <cell r="E255" t="str">
            <v>N</v>
          </cell>
          <cell r="F255">
            <v>0</v>
          </cell>
          <cell r="G255">
            <v>0</v>
          </cell>
          <cell r="H255">
            <v>0</v>
          </cell>
          <cell r="I255">
            <v>2.23</v>
          </cell>
          <cell r="J255">
            <v>45.77</v>
          </cell>
          <cell r="K255">
            <v>48</v>
          </cell>
          <cell r="L255">
            <v>0</v>
          </cell>
          <cell r="M255">
            <v>0</v>
          </cell>
          <cell r="N255">
            <v>0</v>
          </cell>
          <cell r="O255">
            <v>0</v>
          </cell>
          <cell r="P255">
            <v>8</v>
          </cell>
        </row>
        <row r="256">
          <cell r="B256">
            <v>80</v>
          </cell>
          <cell r="C256">
            <v>24</v>
          </cell>
          <cell r="D256">
            <v>30.96</v>
          </cell>
          <cell r="E256" t="str">
            <v>N</v>
          </cell>
          <cell r="F256">
            <v>0</v>
          </cell>
          <cell r="G256">
            <v>0</v>
          </cell>
          <cell r="H256">
            <v>0</v>
          </cell>
          <cell r="I256">
            <v>2.4300000000000002</v>
          </cell>
          <cell r="J256">
            <v>53.07</v>
          </cell>
          <cell r="K256">
            <v>55.5</v>
          </cell>
          <cell r="L256">
            <v>0</v>
          </cell>
          <cell r="M256">
            <v>0</v>
          </cell>
          <cell r="N256">
            <v>0</v>
          </cell>
          <cell r="O256">
            <v>0</v>
          </cell>
          <cell r="P256">
            <v>8</v>
          </cell>
        </row>
        <row r="257">
          <cell r="A257">
            <v>8</v>
          </cell>
          <cell r="B257" t="str">
            <v>80S</v>
          </cell>
          <cell r="C257">
            <v>0.125</v>
          </cell>
          <cell r="D257">
            <v>2.41</v>
          </cell>
          <cell r="E257">
            <v>1</v>
          </cell>
          <cell r="F257">
            <v>0</v>
          </cell>
          <cell r="G257">
            <v>0</v>
          </cell>
          <cell r="H257">
            <v>0</v>
          </cell>
          <cell r="I257">
            <v>7.0000000000000007E-2</v>
          </cell>
          <cell r="J257">
            <v>0</v>
          </cell>
          <cell r="K257">
            <v>7.0000000000000007E-2</v>
          </cell>
          <cell r="L257">
            <v>0</v>
          </cell>
          <cell r="M257">
            <v>0</v>
          </cell>
          <cell r="N257">
            <v>0</v>
          </cell>
          <cell r="O257">
            <v>0</v>
          </cell>
          <cell r="P257">
            <v>2</v>
          </cell>
        </row>
        <row r="258">
          <cell r="B258" t="str">
            <v>80S</v>
          </cell>
          <cell r="C258">
            <v>0.125</v>
          </cell>
          <cell r="D258">
            <v>2.41</v>
          </cell>
          <cell r="E258">
            <v>1</v>
          </cell>
          <cell r="F258">
            <v>0</v>
          </cell>
          <cell r="G258">
            <v>0</v>
          </cell>
          <cell r="H258">
            <v>0</v>
          </cell>
          <cell r="I258">
            <v>7.0000000000000007E-2</v>
          </cell>
          <cell r="J258">
            <v>0</v>
          </cell>
          <cell r="K258">
            <v>7.0000000000000007E-2</v>
          </cell>
          <cell r="L258">
            <v>0</v>
          </cell>
          <cell r="M258">
            <v>0</v>
          </cell>
          <cell r="N258">
            <v>0</v>
          </cell>
          <cell r="O258">
            <v>0</v>
          </cell>
          <cell r="P258">
            <v>2</v>
          </cell>
        </row>
        <row r="259">
          <cell r="B259" t="str">
            <v>80S</v>
          </cell>
          <cell r="C259">
            <v>0.125</v>
          </cell>
          <cell r="D259">
            <v>2.41</v>
          </cell>
          <cell r="E259">
            <v>1</v>
          </cell>
          <cell r="F259">
            <v>0</v>
          </cell>
          <cell r="G259">
            <v>0</v>
          </cell>
          <cell r="H259">
            <v>0</v>
          </cell>
          <cell r="I259">
            <v>7.0000000000000007E-2</v>
          </cell>
          <cell r="J259">
            <v>0</v>
          </cell>
          <cell r="K259">
            <v>7.0000000000000007E-2</v>
          </cell>
          <cell r="L259">
            <v>0</v>
          </cell>
          <cell r="M259">
            <v>0</v>
          </cell>
          <cell r="N259">
            <v>0</v>
          </cell>
          <cell r="O259">
            <v>0</v>
          </cell>
          <cell r="P259">
            <v>2</v>
          </cell>
        </row>
        <row r="260">
          <cell r="B260" t="str">
            <v>80S</v>
          </cell>
          <cell r="C260">
            <v>0.25</v>
          </cell>
          <cell r="D260">
            <v>3.02</v>
          </cell>
          <cell r="E260">
            <v>1</v>
          </cell>
          <cell r="F260">
            <v>0</v>
          </cell>
          <cell r="G260">
            <v>0</v>
          </cell>
          <cell r="H260">
            <v>0</v>
          </cell>
          <cell r="I260">
            <v>7.0000000000000007E-2</v>
          </cell>
          <cell r="J260">
            <v>0</v>
          </cell>
          <cell r="K260">
            <v>7.0000000000000007E-2</v>
          </cell>
          <cell r="L260">
            <v>0</v>
          </cell>
          <cell r="M260">
            <v>0</v>
          </cell>
          <cell r="N260">
            <v>0</v>
          </cell>
          <cell r="O260">
            <v>0</v>
          </cell>
          <cell r="P260">
            <v>2</v>
          </cell>
        </row>
        <row r="261">
          <cell r="A261">
            <v>2</v>
          </cell>
          <cell r="B261" t="str">
            <v>80S</v>
          </cell>
          <cell r="C261">
            <v>0.25</v>
          </cell>
          <cell r="D261">
            <v>3.02</v>
          </cell>
          <cell r="E261">
            <v>1</v>
          </cell>
          <cell r="F261">
            <v>1</v>
          </cell>
          <cell r="G261">
            <v>1</v>
          </cell>
          <cell r="H261">
            <v>1</v>
          </cell>
          <cell r="I261">
            <v>7.0000000000000007E-2</v>
          </cell>
          <cell r="J261">
            <v>6.9999992847442627E-2</v>
          </cell>
          <cell r="K261">
            <v>7.0000000000000007E-2</v>
          </cell>
          <cell r="L261">
            <v>6.9999992847442627E-2</v>
          </cell>
          <cell r="M261">
            <v>4.7320557945261064E-312</v>
          </cell>
          <cell r="N261">
            <v>80</v>
          </cell>
          <cell r="O261">
            <v>2</v>
          </cell>
          <cell r="P261">
            <v>2</v>
          </cell>
          <cell r="Q261">
            <v>0</v>
          </cell>
          <cell r="R261">
            <v>0</v>
          </cell>
        </row>
        <row r="262">
          <cell r="B262" t="str">
            <v>80S</v>
          </cell>
          <cell r="C262">
            <v>0.25</v>
          </cell>
          <cell r="D262">
            <v>3.02</v>
          </cell>
          <cell r="E262">
            <v>1</v>
          </cell>
          <cell r="F262">
            <v>0</v>
          </cell>
          <cell r="G262">
            <v>0</v>
          </cell>
          <cell r="H262">
            <v>0</v>
          </cell>
          <cell r="I262">
            <v>7.0000000000000007E-2</v>
          </cell>
          <cell r="J262">
            <v>0</v>
          </cell>
          <cell r="K262">
            <v>7.0000000000000007E-2</v>
          </cell>
          <cell r="L262">
            <v>0</v>
          </cell>
          <cell r="M262">
            <v>0</v>
          </cell>
          <cell r="N262">
            <v>0</v>
          </cell>
          <cell r="O262">
            <v>0</v>
          </cell>
          <cell r="P262">
            <v>2</v>
          </cell>
        </row>
        <row r="263">
          <cell r="B263" t="str">
            <v>80S</v>
          </cell>
          <cell r="C263">
            <v>0.375</v>
          </cell>
          <cell r="D263">
            <v>3.2</v>
          </cell>
          <cell r="E263">
            <v>1</v>
          </cell>
          <cell r="F263">
            <v>0</v>
          </cell>
          <cell r="G263">
            <v>0</v>
          </cell>
          <cell r="H263">
            <v>0</v>
          </cell>
          <cell r="I263">
            <v>7.0000000000000007E-2</v>
          </cell>
          <cell r="J263">
            <v>0</v>
          </cell>
          <cell r="K263">
            <v>7.0000000000000007E-2</v>
          </cell>
          <cell r="L263">
            <v>0</v>
          </cell>
          <cell r="M263">
            <v>0</v>
          </cell>
          <cell r="N263">
            <v>0</v>
          </cell>
          <cell r="O263">
            <v>0</v>
          </cell>
          <cell r="P263">
            <v>2</v>
          </cell>
        </row>
        <row r="264">
          <cell r="B264" t="str">
            <v>80S</v>
          </cell>
          <cell r="C264">
            <v>0.375</v>
          </cell>
          <cell r="D264">
            <v>3.2</v>
          </cell>
          <cell r="E264">
            <v>1</v>
          </cell>
          <cell r="F264">
            <v>0</v>
          </cell>
          <cell r="G264">
            <v>0</v>
          </cell>
          <cell r="H264">
            <v>0</v>
          </cell>
          <cell r="I264">
            <v>7.0000000000000007E-2</v>
          </cell>
          <cell r="J264">
            <v>0</v>
          </cell>
          <cell r="K264">
            <v>7.0000000000000007E-2</v>
          </cell>
          <cell r="L264">
            <v>0</v>
          </cell>
          <cell r="M264">
            <v>0</v>
          </cell>
          <cell r="N264">
            <v>0</v>
          </cell>
          <cell r="O264">
            <v>0</v>
          </cell>
          <cell r="P264">
            <v>2</v>
          </cell>
        </row>
        <row r="265">
          <cell r="B265" t="str">
            <v>80S</v>
          </cell>
          <cell r="C265">
            <v>0.375</v>
          </cell>
          <cell r="D265">
            <v>3.2</v>
          </cell>
          <cell r="E265">
            <v>1</v>
          </cell>
          <cell r="F265">
            <v>0</v>
          </cell>
          <cell r="G265">
            <v>0</v>
          </cell>
          <cell r="H265">
            <v>0</v>
          </cell>
          <cell r="I265">
            <v>7.0000000000000007E-2</v>
          </cell>
          <cell r="J265">
            <v>0</v>
          </cell>
          <cell r="K265">
            <v>7.0000000000000007E-2</v>
          </cell>
          <cell r="L265">
            <v>0</v>
          </cell>
          <cell r="M265">
            <v>0</v>
          </cell>
          <cell r="N265">
            <v>0</v>
          </cell>
          <cell r="O265">
            <v>0</v>
          </cell>
          <cell r="P265">
            <v>2</v>
          </cell>
        </row>
        <row r="266">
          <cell r="B266" t="str">
            <v>80S</v>
          </cell>
          <cell r="C266">
            <v>0.5</v>
          </cell>
          <cell r="D266">
            <v>3.73</v>
          </cell>
          <cell r="E266">
            <v>1</v>
          </cell>
          <cell r="F266">
            <v>0</v>
          </cell>
          <cell r="G266">
            <v>0</v>
          </cell>
          <cell r="H266">
            <v>0</v>
          </cell>
          <cell r="I266">
            <v>7.0000000000000007E-2</v>
          </cell>
          <cell r="J266">
            <v>0</v>
          </cell>
          <cell r="K266">
            <v>7.0000000000000007E-2</v>
          </cell>
          <cell r="L266">
            <v>0</v>
          </cell>
          <cell r="M266">
            <v>0</v>
          </cell>
          <cell r="N266">
            <v>0</v>
          </cell>
          <cell r="O266">
            <v>0</v>
          </cell>
          <cell r="P266">
            <v>2</v>
          </cell>
        </row>
        <row r="267">
          <cell r="B267" t="str">
            <v>80S</v>
          </cell>
          <cell r="C267">
            <v>0.5</v>
          </cell>
          <cell r="D267">
            <v>3.73</v>
          </cell>
          <cell r="E267">
            <v>1</v>
          </cell>
          <cell r="F267">
            <v>0</v>
          </cell>
          <cell r="G267">
            <v>0</v>
          </cell>
          <cell r="H267">
            <v>0</v>
          </cell>
          <cell r="I267">
            <v>7.0000000000000007E-2</v>
          </cell>
          <cell r="J267">
            <v>0</v>
          </cell>
          <cell r="K267">
            <v>7.0000000000000007E-2</v>
          </cell>
          <cell r="L267">
            <v>0</v>
          </cell>
          <cell r="M267">
            <v>0</v>
          </cell>
          <cell r="N267">
            <v>0</v>
          </cell>
          <cell r="O267">
            <v>0</v>
          </cell>
          <cell r="P267">
            <v>2</v>
          </cell>
        </row>
        <row r="268">
          <cell r="B268" t="str">
            <v>80S</v>
          </cell>
          <cell r="C268">
            <v>0.5</v>
          </cell>
          <cell r="D268">
            <v>3.73</v>
          </cell>
          <cell r="E268">
            <v>1</v>
          </cell>
          <cell r="F268">
            <v>0</v>
          </cell>
          <cell r="G268">
            <v>0</v>
          </cell>
          <cell r="H268">
            <v>0</v>
          </cell>
          <cell r="I268">
            <v>7.0000000000000007E-2</v>
          </cell>
          <cell r="J268">
            <v>0</v>
          </cell>
          <cell r="K268">
            <v>7.0000000000000007E-2</v>
          </cell>
          <cell r="L268">
            <v>0</v>
          </cell>
          <cell r="M268">
            <v>0</v>
          </cell>
          <cell r="N268">
            <v>0</v>
          </cell>
          <cell r="O268">
            <v>0</v>
          </cell>
          <cell r="P268">
            <v>2</v>
          </cell>
        </row>
        <row r="269">
          <cell r="B269" t="str">
            <v>80S</v>
          </cell>
          <cell r="C269">
            <v>0.75</v>
          </cell>
          <cell r="D269">
            <v>3.91</v>
          </cell>
          <cell r="E269">
            <v>1</v>
          </cell>
          <cell r="F269">
            <v>0</v>
          </cell>
          <cell r="G269">
            <v>0</v>
          </cell>
          <cell r="H269">
            <v>0</v>
          </cell>
          <cell r="I269">
            <v>7.0000000000000007E-2</v>
          </cell>
          <cell r="J269">
            <v>0</v>
          </cell>
          <cell r="K269">
            <v>7.0000000000000007E-2</v>
          </cell>
          <cell r="L269">
            <v>0</v>
          </cell>
          <cell r="M269">
            <v>0</v>
          </cell>
          <cell r="N269">
            <v>0</v>
          </cell>
          <cell r="O269">
            <v>0</v>
          </cell>
          <cell r="P269">
            <v>2</v>
          </cell>
          <cell r="R269">
            <v>0</v>
          </cell>
        </row>
        <row r="270">
          <cell r="B270" t="str">
            <v>80S</v>
          </cell>
          <cell r="C270">
            <v>0.75</v>
          </cell>
          <cell r="D270">
            <v>3.91</v>
          </cell>
          <cell r="E270">
            <v>1</v>
          </cell>
          <cell r="F270">
            <v>0</v>
          </cell>
          <cell r="G270">
            <v>0</v>
          </cell>
          <cell r="H270">
            <v>0</v>
          </cell>
          <cell r="I270">
            <v>7.0000000000000007E-2</v>
          </cell>
          <cell r="J270">
            <v>0</v>
          </cell>
          <cell r="K270">
            <v>7.0000000000000007E-2</v>
          </cell>
          <cell r="L270">
            <v>0</v>
          </cell>
          <cell r="M270">
            <v>0</v>
          </cell>
          <cell r="N270">
            <v>0</v>
          </cell>
          <cell r="O270">
            <v>0</v>
          </cell>
          <cell r="P270">
            <v>2</v>
          </cell>
        </row>
        <row r="271">
          <cell r="B271" t="str">
            <v>80S</v>
          </cell>
          <cell r="C271">
            <v>0.75</v>
          </cell>
          <cell r="D271">
            <v>3.91</v>
          </cell>
          <cell r="E271">
            <v>1</v>
          </cell>
          <cell r="F271">
            <v>0</v>
          </cell>
          <cell r="G271">
            <v>0</v>
          </cell>
          <cell r="H271">
            <v>0</v>
          </cell>
          <cell r="I271">
            <v>7.0000000000000007E-2</v>
          </cell>
          <cell r="J271">
            <v>0</v>
          </cell>
          <cell r="K271">
            <v>7.0000000000000007E-2</v>
          </cell>
          <cell r="L271">
            <v>0</v>
          </cell>
          <cell r="M271">
            <v>0</v>
          </cell>
          <cell r="N271">
            <v>0</v>
          </cell>
          <cell r="O271">
            <v>0</v>
          </cell>
          <cell r="P271">
            <v>2</v>
          </cell>
          <cell r="Q271">
            <v>2</v>
          </cell>
          <cell r="R271">
            <v>2</v>
          </cell>
        </row>
        <row r="272">
          <cell r="B272" t="str">
            <v>80S</v>
          </cell>
          <cell r="C272">
            <v>1</v>
          </cell>
          <cell r="D272">
            <v>4.55</v>
          </cell>
          <cell r="E272">
            <v>1</v>
          </cell>
          <cell r="F272">
            <v>0</v>
          </cell>
          <cell r="G272">
            <v>0</v>
          </cell>
          <cell r="H272">
            <v>0</v>
          </cell>
          <cell r="I272">
            <v>0.15</v>
          </cell>
          <cell r="J272">
            <v>0</v>
          </cell>
          <cell r="K272">
            <v>0.15</v>
          </cell>
          <cell r="L272">
            <v>0</v>
          </cell>
          <cell r="M272">
            <v>0</v>
          </cell>
          <cell r="N272">
            <v>0</v>
          </cell>
          <cell r="O272">
            <v>0</v>
          </cell>
          <cell r="P272">
            <v>2</v>
          </cell>
        </row>
        <row r="273">
          <cell r="B273" t="str">
            <v>80S</v>
          </cell>
          <cell r="C273">
            <v>1</v>
          </cell>
          <cell r="D273">
            <v>4.55</v>
          </cell>
          <cell r="E273">
            <v>1</v>
          </cell>
          <cell r="F273">
            <v>0</v>
          </cell>
          <cell r="G273">
            <v>0</v>
          </cell>
          <cell r="H273">
            <v>0</v>
          </cell>
          <cell r="I273">
            <v>0.15</v>
          </cell>
          <cell r="J273">
            <v>0</v>
          </cell>
          <cell r="K273">
            <v>0.15</v>
          </cell>
          <cell r="L273">
            <v>0</v>
          </cell>
          <cell r="M273">
            <v>0</v>
          </cell>
          <cell r="N273">
            <v>0</v>
          </cell>
          <cell r="O273">
            <v>0</v>
          </cell>
          <cell r="P273">
            <v>2</v>
          </cell>
        </row>
        <row r="274">
          <cell r="B274" t="str">
            <v>80S</v>
          </cell>
          <cell r="C274">
            <v>1</v>
          </cell>
          <cell r="D274">
            <v>4.55</v>
          </cell>
          <cell r="E274">
            <v>1</v>
          </cell>
          <cell r="F274">
            <v>0</v>
          </cell>
          <cell r="G274">
            <v>0</v>
          </cell>
          <cell r="H274">
            <v>0</v>
          </cell>
          <cell r="I274">
            <v>0.15</v>
          </cell>
          <cell r="J274">
            <v>0</v>
          </cell>
          <cell r="K274">
            <v>0.15</v>
          </cell>
          <cell r="L274">
            <v>0</v>
          </cell>
          <cell r="M274">
            <v>0</v>
          </cell>
          <cell r="N274">
            <v>0</v>
          </cell>
          <cell r="O274">
            <v>0</v>
          </cell>
          <cell r="P274">
            <v>2</v>
          </cell>
        </row>
        <row r="275">
          <cell r="B275" t="str">
            <v>80S</v>
          </cell>
          <cell r="C275">
            <v>1.25</v>
          </cell>
          <cell r="D275">
            <v>4.8499999999999996</v>
          </cell>
          <cell r="E275">
            <v>1</v>
          </cell>
          <cell r="F275">
            <v>0</v>
          </cell>
          <cell r="G275">
            <v>0</v>
          </cell>
          <cell r="H275">
            <v>0</v>
          </cell>
          <cell r="I275">
            <v>0.13</v>
          </cell>
          <cell r="J275">
            <v>0.17</v>
          </cell>
          <cell r="K275">
            <v>0.30000000000000004</v>
          </cell>
          <cell r="L275">
            <v>0</v>
          </cell>
          <cell r="M275">
            <v>0</v>
          </cell>
          <cell r="N275">
            <v>0</v>
          </cell>
          <cell r="O275">
            <v>0</v>
          </cell>
          <cell r="P275">
            <v>2</v>
          </cell>
        </row>
        <row r="276">
          <cell r="B276" t="str">
            <v>80S</v>
          </cell>
          <cell r="C276">
            <v>1.25</v>
          </cell>
          <cell r="D276">
            <v>4.8499999999999996</v>
          </cell>
          <cell r="E276">
            <v>1</v>
          </cell>
          <cell r="F276">
            <v>0</v>
          </cell>
          <cell r="G276">
            <v>0</v>
          </cell>
          <cell r="H276">
            <v>0</v>
          </cell>
          <cell r="I276">
            <v>0.13</v>
          </cell>
          <cell r="J276">
            <v>0.17</v>
          </cell>
          <cell r="K276">
            <v>0.30000000000000004</v>
          </cell>
          <cell r="L276">
            <v>0</v>
          </cell>
          <cell r="M276">
            <v>0</v>
          </cell>
          <cell r="N276">
            <v>0</v>
          </cell>
          <cell r="O276">
            <v>0</v>
          </cell>
          <cell r="P276">
            <v>2</v>
          </cell>
        </row>
        <row r="277">
          <cell r="B277" t="str">
            <v>80S</v>
          </cell>
          <cell r="C277">
            <v>1.25</v>
          </cell>
          <cell r="D277">
            <v>4.8499999999999996</v>
          </cell>
          <cell r="E277">
            <v>1</v>
          </cell>
          <cell r="F277">
            <v>0</v>
          </cell>
          <cell r="G277">
            <v>0</v>
          </cell>
          <cell r="H277">
            <v>0</v>
          </cell>
          <cell r="I277">
            <v>0.13</v>
          </cell>
          <cell r="J277">
            <v>0.17</v>
          </cell>
          <cell r="K277">
            <v>0.30000000000000004</v>
          </cell>
          <cell r="L277">
            <v>0</v>
          </cell>
          <cell r="M277">
            <v>0</v>
          </cell>
          <cell r="N277">
            <v>0</v>
          </cell>
          <cell r="O277">
            <v>0</v>
          </cell>
          <cell r="P277">
            <v>2</v>
          </cell>
        </row>
        <row r="278">
          <cell r="B278" t="str">
            <v>80S</v>
          </cell>
          <cell r="C278">
            <v>1.5</v>
          </cell>
          <cell r="D278">
            <v>5.08</v>
          </cell>
          <cell r="E278">
            <v>1</v>
          </cell>
          <cell r="F278">
            <v>0</v>
          </cell>
          <cell r="G278">
            <v>0</v>
          </cell>
          <cell r="H278">
            <v>0</v>
          </cell>
          <cell r="I278">
            <v>0.15</v>
          </cell>
          <cell r="J278">
            <v>0.15</v>
          </cell>
          <cell r="K278">
            <v>0.3</v>
          </cell>
          <cell r="L278">
            <v>0</v>
          </cell>
          <cell r="M278">
            <v>0</v>
          </cell>
          <cell r="N278">
            <v>0</v>
          </cell>
          <cell r="O278">
            <v>0</v>
          </cell>
          <cell r="P278">
            <v>2</v>
          </cell>
        </row>
        <row r="279">
          <cell r="B279" t="str">
            <v>80S</v>
          </cell>
          <cell r="C279">
            <v>1.5</v>
          </cell>
          <cell r="D279">
            <v>5.08</v>
          </cell>
          <cell r="E279">
            <v>1</v>
          </cell>
          <cell r="F279">
            <v>0</v>
          </cell>
          <cell r="G279">
            <v>0</v>
          </cell>
          <cell r="H279">
            <v>0</v>
          </cell>
          <cell r="I279">
            <v>0.15</v>
          </cell>
          <cell r="J279">
            <v>0.15</v>
          </cell>
          <cell r="K279">
            <v>0.3</v>
          </cell>
          <cell r="L279">
            <v>0</v>
          </cell>
          <cell r="M279">
            <v>0</v>
          </cell>
          <cell r="N279">
            <v>0</v>
          </cell>
          <cell r="O279">
            <v>0</v>
          </cell>
          <cell r="P279">
            <v>2</v>
          </cell>
        </row>
        <row r="280">
          <cell r="B280" t="str">
            <v>80S</v>
          </cell>
          <cell r="C280">
            <v>1.5</v>
          </cell>
          <cell r="D280">
            <v>5.08</v>
          </cell>
          <cell r="E280">
            <v>1</v>
          </cell>
          <cell r="F280">
            <v>0</v>
          </cell>
          <cell r="G280">
            <v>0</v>
          </cell>
          <cell r="H280">
            <v>0</v>
          </cell>
          <cell r="I280">
            <v>0.15</v>
          </cell>
          <cell r="J280">
            <v>0.15</v>
          </cell>
          <cell r="K280">
            <v>0.3</v>
          </cell>
          <cell r="L280">
            <v>0</v>
          </cell>
          <cell r="M280">
            <v>0</v>
          </cell>
          <cell r="N280">
            <v>0</v>
          </cell>
          <cell r="O280">
            <v>0</v>
          </cell>
          <cell r="P280">
            <v>2</v>
          </cell>
        </row>
        <row r="281">
          <cell r="B281" t="str">
            <v>80S</v>
          </cell>
          <cell r="C281">
            <v>2</v>
          </cell>
          <cell r="D281">
            <v>5.54</v>
          </cell>
          <cell r="E281">
            <v>1</v>
          </cell>
          <cell r="F281">
            <v>0</v>
          </cell>
          <cell r="G281">
            <v>0</v>
          </cell>
          <cell r="H281">
            <v>0</v>
          </cell>
          <cell r="I281">
            <v>0.2</v>
          </cell>
          <cell r="J281">
            <v>0.25</v>
          </cell>
          <cell r="K281">
            <v>0.45</v>
          </cell>
          <cell r="L281">
            <v>0</v>
          </cell>
          <cell r="M281">
            <v>0</v>
          </cell>
          <cell r="N281">
            <v>0</v>
          </cell>
          <cell r="O281">
            <v>0</v>
          </cell>
          <cell r="P281">
            <v>2</v>
          </cell>
        </row>
        <row r="282">
          <cell r="B282" t="str">
            <v>80S</v>
          </cell>
          <cell r="C282">
            <v>2</v>
          </cell>
          <cell r="D282">
            <v>5.54</v>
          </cell>
          <cell r="E282">
            <v>1</v>
          </cell>
          <cell r="F282">
            <v>0</v>
          </cell>
          <cell r="G282">
            <v>0</v>
          </cell>
          <cell r="H282">
            <v>0</v>
          </cell>
          <cell r="I282">
            <v>0.2</v>
          </cell>
          <cell r="J282">
            <v>0.25</v>
          </cell>
          <cell r="K282">
            <v>0.45</v>
          </cell>
          <cell r="L282">
            <v>0</v>
          </cell>
          <cell r="M282">
            <v>0</v>
          </cell>
          <cell r="N282">
            <v>0</v>
          </cell>
          <cell r="O282">
            <v>0</v>
          </cell>
          <cell r="P282">
            <v>2</v>
          </cell>
        </row>
        <row r="283">
          <cell r="B283" t="str">
            <v>80S</v>
          </cell>
          <cell r="C283">
            <v>2</v>
          </cell>
          <cell r="D283">
            <v>5.54</v>
          </cell>
          <cell r="E283">
            <v>1</v>
          </cell>
          <cell r="F283">
            <v>0</v>
          </cell>
          <cell r="G283">
            <v>0</v>
          </cell>
          <cell r="H283">
            <v>0</v>
          </cell>
          <cell r="I283">
            <v>0.2</v>
          </cell>
          <cell r="J283">
            <v>0.25</v>
          </cell>
          <cell r="K283">
            <v>0.45</v>
          </cell>
          <cell r="L283">
            <v>0</v>
          </cell>
          <cell r="M283">
            <v>0</v>
          </cell>
          <cell r="N283">
            <v>0</v>
          </cell>
          <cell r="O283">
            <v>0</v>
          </cell>
          <cell r="P283">
            <v>2</v>
          </cell>
        </row>
        <row r="284">
          <cell r="B284" t="str">
            <v>80S</v>
          </cell>
          <cell r="C284">
            <v>2.5</v>
          </cell>
          <cell r="D284">
            <v>7.01</v>
          </cell>
          <cell r="E284">
            <v>1</v>
          </cell>
          <cell r="F284">
            <v>0</v>
          </cell>
          <cell r="G284">
            <v>0</v>
          </cell>
          <cell r="H284">
            <v>0</v>
          </cell>
          <cell r="I284">
            <v>0.25</v>
          </cell>
          <cell r="J284">
            <v>0.5</v>
          </cell>
          <cell r="K284">
            <v>0.75</v>
          </cell>
          <cell r="L284">
            <v>0</v>
          </cell>
          <cell r="M284">
            <v>0</v>
          </cell>
          <cell r="N284">
            <v>0</v>
          </cell>
          <cell r="O284">
            <v>0</v>
          </cell>
          <cell r="P284">
            <v>2</v>
          </cell>
        </row>
        <row r="285">
          <cell r="B285" t="str">
            <v>80S</v>
          </cell>
          <cell r="C285">
            <v>3</v>
          </cell>
          <cell r="D285">
            <v>7.62</v>
          </cell>
          <cell r="E285">
            <v>1</v>
          </cell>
          <cell r="F285">
            <v>0</v>
          </cell>
          <cell r="G285">
            <v>0</v>
          </cell>
          <cell r="H285">
            <v>0</v>
          </cell>
          <cell r="I285">
            <v>0.3</v>
          </cell>
          <cell r="J285">
            <v>0.6</v>
          </cell>
          <cell r="K285">
            <v>0.89999999999999991</v>
          </cell>
          <cell r="L285">
            <v>0</v>
          </cell>
          <cell r="M285">
            <v>0</v>
          </cell>
          <cell r="N285">
            <v>0</v>
          </cell>
          <cell r="O285">
            <v>0</v>
          </cell>
          <cell r="P285">
            <v>2</v>
          </cell>
        </row>
        <row r="286">
          <cell r="B286" t="str">
            <v>80S</v>
          </cell>
          <cell r="C286">
            <v>3.5</v>
          </cell>
          <cell r="D286">
            <v>8.08</v>
          </cell>
          <cell r="E286">
            <v>1</v>
          </cell>
          <cell r="F286">
            <v>0</v>
          </cell>
          <cell r="G286">
            <v>0</v>
          </cell>
          <cell r="H286">
            <v>0</v>
          </cell>
          <cell r="I286">
            <v>0.35</v>
          </cell>
          <cell r="J286">
            <v>0.85</v>
          </cell>
          <cell r="K286">
            <v>1.2</v>
          </cell>
          <cell r="L286">
            <v>0</v>
          </cell>
          <cell r="M286">
            <v>0</v>
          </cell>
          <cell r="N286">
            <v>0</v>
          </cell>
          <cell r="O286">
            <v>0</v>
          </cell>
          <cell r="P286">
            <v>3</v>
          </cell>
        </row>
        <row r="287">
          <cell r="A287" t="str">
            <v>80S</v>
          </cell>
          <cell r="B287" t="str">
            <v>80S</v>
          </cell>
          <cell r="C287">
            <v>4</v>
          </cell>
          <cell r="D287">
            <v>8.56</v>
          </cell>
          <cell r="E287">
            <v>1</v>
          </cell>
          <cell r="F287">
            <v>0</v>
          </cell>
          <cell r="G287">
            <v>0</v>
          </cell>
          <cell r="H287">
            <v>0</v>
          </cell>
          <cell r="I287">
            <v>0.41</v>
          </cell>
          <cell r="J287">
            <v>0.93</v>
          </cell>
          <cell r="K287">
            <v>1.34</v>
          </cell>
          <cell r="L287">
            <v>0</v>
          </cell>
          <cell r="M287">
            <v>0</v>
          </cell>
          <cell r="N287">
            <v>0</v>
          </cell>
          <cell r="O287">
            <v>0</v>
          </cell>
          <cell r="P287">
            <v>3</v>
          </cell>
        </row>
        <row r="288">
          <cell r="B288" t="str">
            <v>80S</v>
          </cell>
          <cell r="C288">
            <v>5</v>
          </cell>
          <cell r="D288">
            <v>9.5299999999999994</v>
          </cell>
          <cell r="E288">
            <v>1</v>
          </cell>
          <cell r="F288">
            <v>0</v>
          </cell>
          <cell r="G288">
            <v>0</v>
          </cell>
          <cell r="H288">
            <v>0</v>
          </cell>
          <cell r="I288">
            <v>0.51</v>
          </cell>
          <cell r="J288">
            <v>1.59</v>
          </cell>
          <cell r="K288">
            <v>2.1</v>
          </cell>
          <cell r="L288">
            <v>0</v>
          </cell>
          <cell r="M288">
            <v>0</v>
          </cell>
          <cell r="N288">
            <v>0</v>
          </cell>
          <cell r="O288">
            <v>0</v>
          </cell>
          <cell r="P288">
            <v>4</v>
          </cell>
        </row>
        <row r="289">
          <cell r="B289" t="str">
            <v>80S</v>
          </cell>
          <cell r="C289">
            <v>6</v>
          </cell>
          <cell r="D289">
            <v>10.97</v>
          </cell>
          <cell r="E289">
            <v>1.25</v>
          </cell>
          <cell r="F289">
            <v>0</v>
          </cell>
          <cell r="G289">
            <v>0</v>
          </cell>
          <cell r="H289">
            <v>0</v>
          </cell>
          <cell r="I289">
            <v>0.61</v>
          </cell>
          <cell r="J289">
            <v>2.69</v>
          </cell>
          <cell r="K289">
            <v>3.3</v>
          </cell>
          <cell r="L289">
            <v>0</v>
          </cell>
          <cell r="M289">
            <v>0</v>
          </cell>
          <cell r="N289">
            <v>0</v>
          </cell>
          <cell r="O289">
            <v>0</v>
          </cell>
          <cell r="P289">
            <v>4</v>
          </cell>
        </row>
        <row r="290">
          <cell r="B290" t="str">
            <v>80S</v>
          </cell>
          <cell r="C290">
            <v>8</v>
          </cell>
          <cell r="D290">
            <v>12.7</v>
          </cell>
          <cell r="E290">
            <v>1.25</v>
          </cell>
          <cell r="F290">
            <v>0</v>
          </cell>
          <cell r="G290">
            <v>0</v>
          </cell>
          <cell r="H290">
            <v>0</v>
          </cell>
          <cell r="I290">
            <v>0.81</v>
          </cell>
          <cell r="J290">
            <v>4.58</v>
          </cell>
          <cell r="K290">
            <v>5.3900000000000006</v>
          </cell>
          <cell r="L290">
            <v>0</v>
          </cell>
          <cell r="M290">
            <v>0</v>
          </cell>
          <cell r="N290">
            <v>0</v>
          </cell>
          <cell r="O290">
            <v>0</v>
          </cell>
          <cell r="P290">
            <v>4</v>
          </cell>
        </row>
        <row r="291">
          <cell r="B291" t="str">
            <v>80S</v>
          </cell>
          <cell r="C291">
            <v>10</v>
          </cell>
          <cell r="D291">
            <v>12.7</v>
          </cell>
          <cell r="E291">
            <v>1.25</v>
          </cell>
          <cell r="F291">
            <v>0</v>
          </cell>
          <cell r="G291">
            <v>0</v>
          </cell>
          <cell r="H291">
            <v>0</v>
          </cell>
          <cell r="I291">
            <v>1.01</v>
          </cell>
          <cell r="J291">
            <v>5.74</v>
          </cell>
          <cell r="K291">
            <v>6.75</v>
          </cell>
          <cell r="L291">
            <v>0</v>
          </cell>
          <cell r="M291">
            <v>0</v>
          </cell>
          <cell r="N291">
            <v>0</v>
          </cell>
          <cell r="O291">
            <v>0</v>
          </cell>
          <cell r="P291">
            <v>4</v>
          </cell>
        </row>
        <row r="292">
          <cell r="B292" t="str">
            <v>80S</v>
          </cell>
          <cell r="C292">
            <v>12</v>
          </cell>
          <cell r="D292">
            <v>12.7</v>
          </cell>
          <cell r="E292">
            <v>1.25</v>
          </cell>
          <cell r="F292">
            <v>0</v>
          </cell>
          <cell r="G292">
            <v>0</v>
          </cell>
          <cell r="H292">
            <v>0</v>
          </cell>
          <cell r="I292">
            <v>1.22</v>
          </cell>
          <cell r="J292">
            <v>6.73</v>
          </cell>
          <cell r="K292">
            <v>7.95</v>
          </cell>
          <cell r="L292">
            <v>0</v>
          </cell>
          <cell r="M292">
            <v>0</v>
          </cell>
          <cell r="N292">
            <v>0</v>
          </cell>
          <cell r="O292">
            <v>0</v>
          </cell>
          <cell r="P292">
            <v>6</v>
          </cell>
        </row>
        <row r="293">
          <cell r="B293">
            <v>100</v>
          </cell>
          <cell r="C293">
            <v>8</v>
          </cell>
          <cell r="D293">
            <v>15.09</v>
          </cell>
          <cell r="E293">
            <v>1.5</v>
          </cell>
          <cell r="F293">
            <v>0</v>
          </cell>
          <cell r="G293">
            <v>0</v>
          </cell>
          <cell r="H293">
            <v>0</v>
          </cell>
          <cell r="I293">
            <v>0.81</v>
          </cell>
          <cell r="J293">
            <v>6.09</v>
          </cell>
          <cell r="K293">
            <v>6.9</v>
          </cell>
          <cell r="L293">
            <v>0</v>
          </cell>
          <cell r="M293">
            <v>0</v>
          </cell>
          <cell r="N293">
            <v>0</v>
          </cell>
          <cell r="O293">
            <v>0</v>
          </cell>
          <cell r="P293">
            <v>4</v>
          </cell>
        </row>
        <row r="294">
          <cell r="B294">
            <v>100</v>
          </cell>
          <cell r="C294">
            <v>10</v>
          </cell>
          <cell r="D294">
            <v>18.260000000000002</v>
          </cell>
          <cell r="E294">
            <v>1.5</v>
          </cell>
          <cell r="F294">
            <v>0</v>
          </cell>
          <cell r="G294">
            <v>0</v>
          </cell>
          <cell r="H294">
            <v>0</v>
          </cell>
          <cell r="I294">
            <v>1.01</v>
          </cell>
          <cell r="J294">
            <v>11.44</v>
          </cell>
          <cell r="K294">
            <v>12.45</v>
          </cell>
          <cell r="L294">
            <v>0</v>
          </cell>
          <cell r="M294">
            <v>0</v>
          </cell>
          <cell r="N294">
            <v>0</v>
          </cell>
          <cell r="O294">
            <v>0</v>
          </cell>
          <cell r="P294">
            <v>4</v>
          </cell>
        </row>
        <row r="295">
          <cell r="B295">
            <v>100</v>
          </cell>
          <cell r="C295">
            <v>12</v>
          </cell>
          <cell r="D295">
            <v>21.44</v>
          </cell>
          <cell r="E295">
            <v>2</v>
          </cell>
          <cell r="F295">
            <v>0</v>
          </cell>
          <cell r="G295">
            <v>0</v>
          </cell>
          <cell r="H295">
            <v>0</v>
          </cell>
          <cell r="I295">
            <v>1.22</v>
          </cell>
          <cell r="J295">
            <v>15.28</v>
          </cell>
          <cell r="K295">
            <v>16.5</v>
          </cell>
          <cell r="L295">
            <v>0</v>
          </cell>
          <cell r="M295">
            <v>0</v>
          </cell>
          <cell r="N295">
            <v>0</v>
          </cell>
          <cell r="O295">
            <v>0</v>
          </cell>
          <cell r="P295">
            <v>6</v>
          </cell>
        </row>
        <row r="296">
          <cell r="B296">
            <v>100</v>
          </cell>
          <cell r="C296">
            <v>14</v>
          </cell>
          <cell r="D296">
            <v>23.83</v>
          </cell>
          <cell r="E296">
            <v>2</v>
          </cell>
          <cell r="F296">
            <v>0</v>
          </cell>
          <cell r="G296">
            <v>0</v>
          </cell>
          <cell r="H296">
            <v>0</v>
          </cell>
          <cell r="I296">
            <v>1.42</v>
          </cell>
          <cell r="J296">
            <v>21.07</v>
          </cell>
          <cell r="K296">
            <v>22.490000000000002</v>
          </cell>
          <cell r="L296">
            <v>0</v>
          </cell>
          <cell r="M296">
            <v>0</v>
          </cell>
          <cell r="N296">
            <v>0</v>
          </cell>
          <cell r="O296">
            <v>0</v>
          </cell>
          <cell r="P296">
            <v>6</v>
          </cell>
        </row>
        <row r="297">
          <cell r="B297">
            <v>100</v>
          </cell>
          <cell r="C297">
            <v>16</v>
          </cell>
          <cell r="D297">
            <v>26.19</v>
          </cell>
          <cell r="E297" t="str">
            <v>N</v>
          </cell>
          <cell r="F297">
            <v>0</v>
          </cell>
          <cell r="G297">
            <v>0</v>
          </cell>
          <cell r="H297">
            <v>0</v>
          </cell>
          <cell r="I297">
            <v>1.62</v>
          </cell>
          <cell r="J297">
            <v>28.38</v>
          </cell>
          <cell r="K297">
            <v>30</v>
          </cell>
          <cell r="L297">
            <v>0</v>
          </cell>
          <cell r="M297">
            <v>0</v>
          </cell>
          <cell r="N297">
            <v>0</v>
          </cell>
          <cell r="O297">
            <v>0</v>
          </cell>
          <cell r="P297">
            <v>6</v>
          </cell>
        </row>
        <row r="298">
          <cell r="B298">
            <v>100</v>
          </cell>
          <cell r="C298">
            <v>18</v>
          </cell>
          <cell r="D298">
            <v>29.36</v>
          </cell>
          <cell r="E298" t="str">
            <v>N</v>
          </cell>
          <cell r="F298">
            <v>0</v>
          </cell>
          <cell r="G298">
            <v>0</v>
          </cell>
          <cell r="H298">
            <v>0</v>
          </cell>
          <cell r="I298">
            <v>1.82</v>
          </cell>
          <cell r="J298">
            <v>37.17</v>
          </cell>
          <cell r="K298">
            <v>38.99</v>
          </cell>
          <cell r="L298">
            <v>0</v>
          </cell>
          <cell r="M298">
            <v>0</v>
          </cell>
          <cell r="N298">
            <v>0</v>
          </cell>
          <cell r="O298">
            <v>0</v>
          </cell>
          <cell r="P298">
            <v>6</v>
          </cell>
        </row>
        <row r="299">
          <cell r="B299">
            <v>100</v>
          </cell>
          <cell r="C299">
            <v>20</v>
          </cell>
          <cell r="D299">
            <v>32.54</v>
          </cell>
          <cell r="E299" t="str">
            <v>N</v>
          </cell>
          <cell r="F299">
            <v>0</v>
          </cell>
          <cell r="G299">
            <v>0</v>
          </cell>
          <cell r="H299">
            <v>0</v>
          </cell>
          <cell r="I299">
            <v>2.0299999999999998</v>
          </cell>
          <cell r="J299">
            <v>45.97</v>
          </cell>
          <cell r="K299">
            <v>48</v>
          </cell>
          <cell r="L299">
            <v>0</v>
          </cell>
          <cell r="M299">
            <v>0</v>
          </cell>
          <cell r="N299">
            <v>0</v>
          </cell>
          <cell r="O299">
            <v>0</v>
          </cell>
          <cell r="P299">
            <v>7</v>
          </cell>
        </row>
        <row r="300">
          <cell r="B300">
            <v>100</v>
          </cell>
          <cell r="C300">
            <v>22</v>
          </cell>
          <cell r="D300">
            <v>34.93</v>
          </cell>
          <cell r="E300" t="str">
            <v>N</v>
          </cell>
          <cell r="F300">
            <v>0</v>
          </cell>
          <cell r="G300">
            <v>0</v>
          </cell>
          <cell r="H300">
            <v>0</v>
          </cell>
          <cell r="I300">
            <v>2.23</v>
          </cell>
          <cell r="J300">
            <v>65.27</v>
          </cell>
          <cell r="K300">
            <v>67.5</v>
          </cell>
          <cell r="L300">
            <v>0</v>
          </cell>
          <cell r="M300">
            <v>0</v>
          </cell>
          <cell r="N300">
            <v>0</v>
          </cell>
          <cell r="O300">
            <v>0</v>
          </cell>
          <cell r="P300">
            <v>8</v>
          </cell>
        </row>
        <row r="301">
          <cell r="B301">
            <v>100</v>
          </cell>
          <cell r="C301">
            <v>24</v>
          </cell>
          <cell r="D301">
            <v>38.89</v>
          </cell>
          <cell r="E301" t="str">
            <v>N</v>
          </cell>
          <cell r="F301">
            <v>0</v>
          </cell>
          <cell r="G301">
            <v>0</v>
          </cell>
          <cell r="H301">
            <v>0</v>
          </cell>
          <cell r="I301">
            <v>2.4300000000000002</v>
          </cell>
          <cell r="J301">
            <v>75.56</v>
          </cell>
          <cell r="K301">
            <v>77.990000000000009</v>
          </cell>
          <cell r="L301">
            <v>0</v>
          </cell>
          <cell r="M301">
            <v>0</v>
          </cell>
          <cell r="N301">
            <v>0</v>
          </cell>
          <cell r="O301">
            <v>0</v>
          </cell>
          <cell r="P301">
            <v>8</v>
          </cell>
        </row>
        <row r="302">
          <cell r="B302">
            <v>120</v>
          </cell>
          <cell r="C302">
            <v>4</v>
          </cell>
          <cell r="D302">
            <v>11.13</v>
          </cell>
          <cell r="E302">
            <v>1.25</v>
          </cell>
          <cell r="F302">
            <v>0</v>
          </cell>
          <cell r="G302">
            <v>0</v>
          </cell>
          <cell r="H302">
            <v>0</v>
          </cell>
          <cell r="I302">
            <v>0.41</v>
          </cell>
          <cell r="J302">
            <v>1.84</v>
          </cell>
          <cell r="K302">
            <v>2.25</v>
          </cell>
          <cell r="L302">
            <v>0</v>
          </cell>
          <cell r="M302">
            <v>0</v>
          </cell>
          <cell r="N302">
            <v>0</v>
          </cell>
          <cell r="O302">
            <v>0</v>
          </cell>
          <cell r="P302">
            <v>4</v>
          </cell>
        </row>
        <row r="303">
          <cell r="B303">
            <v>120</v>
          </cell>
          <cell r="C303">
            <v>5</v>
          </cell>
          <cell r="D303">
            <v>12.7</v>
          </cell>
          <cell r="E303">
            <v>1.25</v>
          </cell>
          <cell r="F303">
            <v>0</v>
          </cell>
          <cell r="G303">
            <v>0</v>
          </cell>
          <cell r="H303">
            <v>0</v>
          </cell>
          <cell r="I303">
            <v>0.51</v>
          </cell>
          <cell r="J303">
            <v>2.94</v>
          </cell>
          <cell r="K303">
            <v>3.45</v>
          </cell>
          <cell r="L303">
            <v>0</v>
          </cell>
          <cell r="M303">
            <v>0</v>
          </cell>
          <cell r="N303">
            <v>0</v>
          </cell>
          <cell r="O303">
            <v>0</v>
          </cell>
          <cell r="P303">
            <v>4</v>
          </cell>
        </row>
        <row r="304">
          <cell r="B304">
            <v>120</v>
          </cell>
          <cell r="C304">
            <v>6</v>
          </cell>
          <cell r="D304">
            <v>14.27</v>
          </cell>
          <cell r="E304">
            <v>1.25</v>
          </cell>
          <cell r="F304">
            <v>0</v>
          </cell>
          <cell r="G304">
            <v>0</v>
          </cell>
          <cell r="H304">
            <v>0</v>
          </cell>
          <cell r="I304">
            <v>0.61</v>
          </cell>
          <cell r="J304">
            <v>4.1900000000000004</v>
          </cell>
          <cell r="K304">
            <v>4.8000000000000007</v>
          </cell>
          <cell r="L304">
            <v>0</v>
          </cell>
          <cell r="M304">
            <v>0</v>
          </cell>
          <cell r="N304">
            <v>0</v>
          </cell>
          <cell r="O304">
            <v>0</v>
          </cell>
          <cell r="P304">
            <v>4</v>
          </cell>
        </row>
        <row r="305">
          <cell r="B305">
            <v>120</v>
          </cell>
          <cell r="C305">
            <v>8</v>
          </cell>
          <cell r="D305">
            <v>18.260000000000002</v>
          </cell>
          <cell r="E305">
            <v>1.5</v>
          </cell>
          <cell r="F305">
            <v>0</v>
          </cell>
          <cell r="G305">
            <v>0</v>
          </cell>
          <cell r="H305">
            <v>0</v>
          </cell>
          <cell r="I305">
            <v>0.81</v>
          </cell>
          <cell r="J305">
            <v>9.23</v>
          </cell>
          <cell r="K305">
            <v>10.040000000000001</v>
          </cell>
          <cell r="L305">
            <v>0</v>
          </cell>
          <cell r="M305">
            <v>0</v>
          </cell>
          <cell r="N305">
            <v>0</v>
          </cell>
          <cell r="O305">
            <v>0</v>
          </cell>
          <cell r="P305">
            <v>4</v>
          </cell>
        </row>
        <row r="306">
          <cell r="B306">
            <v>120</v>
          </cell>
          <cell r="C306">
            <v>10</v>
          </cell>
          <cell r="D306">
            <v>21.44</v>
          </cell>
          <cell r="E306">
            <v>2</v>
          </cell>
          <cell r="F306">
            <v>0</v>
          </cell>
          <cell r="G306">
            <v>0</v>
          </cell>
          <cell r="H306">
            <v>0</v>
          </cell>
          <cell r="I306">
            <v>1.01</v>
          </cell>
          <cell r="J306">
            <v>12.49</v>
          </cell>
          <cell r="K306">
            <v>13.5</v>
          </cell>
          <cell r="L306">
            <v>0</v>
          </cell>
          <cell r="M306">
            <v>0</v>
          </cell>
          <cell r="N306">
            <v>0</v>
          </cell>
          <cell r="O306">
            <v>0</v>
          </cell>
          <cell r="P306">
            <v>4</v>
          </cell>
        </row>
        <row r="307">
          <cell r="B307">
            <v>120</v>
          </cell>
          <cell r="C307">
            <v>12</v>
          </cell>
          <cell r="D307">
            <v>25.4</v>
          </cell>
          <cell r="E307" t="str">
            <v>N</v>
          </cell>
          <cell r="F307">
            <v>0</v>
          </cell>
          <cell r="G307">
            <v>0</v>
          </cell>
          <cell r="H307">
            <v>0</v>
          </cell>
          <cell r="I307">
            <v>1.22</v>
          </cell>
          <cell r="J307">
            <v>21.27</v>
          </cell>
          <cell r="K307">
            <v>22.49</v>
          </cell>
          <cell r="L307">
            <v>0</v>
          </cell>
          <cell r="M307">
            <v>0</v>
          </cell>
          <cell r="N307">
            <v>0</v>
          </cell>
          <cell r="O307">
            <v>0</v>
          </cell>
          <cell r="P307">
            <v>6</v>
          </cell>
        </row>
        <row r="308">
          <cell r="B308">
            <v>120</v>
          </cell>
          <cell r="C308">
            <v>14</v>
          </cell>
          <cell r="D308">
            <v>27.79</v>
          </cell>
          <cell r="E308" t="str">
            <v>N</v>
          </cell>
          <cell r="F308">
            <v>0</v>
          </cell>
          <cell r="G308">
            <v>0</v>
          </cell>
          <cell r="H308">
            <v>0</v>
          </cell>
          <cell r="I308">
            <v>1.42</v>
          </cell>
          <cell r="J308">
            <v>25.58</v>
          </cell>
          <cell r="K308">
            <v>27</v>
          </cell>
          <cell r="L308">
            <v>0</v>
          </cell>
          <cell r="M308">
            <v>0</v>
          </cell>
          <cell r="N308">
            <v>0</v>
          </cell>
          <cell r="O308">
            <v>0</v>
          </cell>
          <cell r="P308">
            <v>6</v>
          </cell>
        </row>
        <row r="309">
          <cell r="B309">
            <v>120</v>
          </cell>
          <cell r="C309">
            <v>16</v>
          </cell>
          <cell r="D309">
            <v>30.96</v>
          </cell>
          <cell r="E309" t="str">
            <v>N</v>
          </cell>
          <cell r="F309">
            <v>0</v>
          </cell>
          <cell r="G309">
            <v>0</v>
          </cell>
          <cell r="H309">
            <v>0</v>
          </cell>
          <cell r="I309">
            <v>1.62</v>
          </cell>
          <cell r="J309">
            <v>35.880000000000003</v>
          </cell>
          <cell r="K309">
            <v>37.5</v>
          </cell>
          <cell r="L309">
            <v>0</v>
          </cell>
          <cell r="M309">
            <v>0</v>
          </cell>
          <cell r="N309">
            <v>0</v>
          </cell>
          <cell r="O309">
            <v>0</v>
          </cell>
          <cell r="P309">
            <v>6</v>
          </cell>
        </row>
        <row r="310">
          <cell r="B310">
            <v>120</v>
          </cell>
          <cell r="C310">
            <v>18</v>
          </cell>
          <cell r="D310">
            <v>34.93</v>
          </cell>
          <cell r="E310" t="str">
            <v>N</v>
          </cell>
          <cell r="F310">
            <v>0</v>
          </cell>
          <cell r="G310">
            <v>0</v>
          </cell>
          <cell r="H310">
            <v>0</v>
          </cell>
          <cell r="I310">
            <v>1.82</v>
          </cell>
          <cell r="J310">
            <v>47.68</v>
          </cell>
          <cell r="K310">
            <v>49.5</v>
          </cell>
          <cell r="L310">
            <v>0</v>
          </cell>
          <cell r="M310">
            <v>0</v>
          </cell>
          <cell r="N310">
            <v>0</v>
          </cell>
          <cell r="O310">
            <v>0</v>
          </cell>
          <cell r="P310">
            <v>6</v>
          </cell>
        </row>
        <row r="311">
          <cell r="B311">
            <v>120</v>
          </cell>
          <cell r="C311">
            <v>20</v>
          </cell>
          <cell r="D311">
            <v>38.1</v>
          </cell>
          <cell r="E311" t="str">
            <v>N</v>
          </cell>
          <cell r="F311">
            <v>0</v>
          </cell>
          <cell r="G311">
            <v>0</v>
          </cell>
          <cell r="H311">
            <v>0</v>
          </cell>
          <cell r="I311">
            <v>2.0299999999999998</v>
          </cell>
          <cell r="J311">
            <v>62.47</v>
          </cell>
          <cell r="K311">
            <v>64.5</v>
          </cell>
          <cell r="L311">
            <v>0</v>
          </cell>
          <cell r="M311">
            <v>0</v>
          </cell>
          <cell r="N311">
            <v>0</v>
          </cell>
          <cell r="O311">
            <v>0</v>
          </cell>
          <cell r="P311">
            <v>7</v>
          </cell>
        </row>
        <row r="312">
          <cell r="B312">
            <v>120</v>
          </cell>
          <cell r="C312">
            <v>22</v>
          </cell>
          <cell r="D312">
            <v>41.28</v>
          </cell>
          <cell r="E312" t="str">
            <v>N</v>
          </cell>
          <cell r="F312">
            <v>0</v>
          </cell>
          <cell r="G312">
            <v>0</v>
          </cell>
          <cell r="H312">
            <v>0</v>
          </cell>
          <cell r="I312">
            <v>2.23</v>
          </cell>
          <cell r="J312">
            <v>84.76</v>
          </cell>
          <cell r="K312">
            <v>86.990000000000009</v>
          </cell>
          <cell r="L312">
            <v>0</v>
          </cell>
          <cell r="M312">
            <v>0</v>
          </cell>
          <cell r="N312">
            <v>0</v>
          </cell>
          <cell r="O312">
            <v>0</v>
          </cell>
          <cell r="P312">
            <v>8</v>
          </cell>
        </row>
        <row r="313">
          <cell r="B313">
            <v>120</v>
          </cell>
          <cell r="C313">
            <v>24</v>
          </cell>
          <cell r="D313">
            <v>46.02</v>
          </cell>
          <cell r="E313" t="str">
            <v>N</v>
          </cell>
          <cell r="F313">
            <v>0</v>
          </cell>
          <cell r="G313">
            <v>0</v>
          </cell>
          <cell r="H313">
            <v>0</v>
          </cell>
          <cell r="I313">
            <v>2.4300000000000002</v>
          </cell>
          <cell r="J313">
            <v>98.07</v>
          </cell>
          <cell r="K313">
            <v>100.5</v>
          </cell>
          <cell r="L313">
            <v>0</v>
          </cell>
          <cell r="M313">
            <v>0</v>
          </cell>
          <cell r="N313">
            <v>0</v>
          </cell>
          <cell r="O313">
            <v>0</v>
          </cell>
          <cell r="P313">
            <v>8</v>
          </cell>
          <cell r="Q313">
            <v>0</v>
          </cell>
          <cell r="R313">
            <v>0</v>
          </cell>
        </row>
        <row r="314">
          <cell r="B314">
            <v>140</v>
          </cell>
          <cell r="C314">
            <v>8</v>
          </cell>
          <cell r="D314">
            <v>20.62</v>
          </cell>
          <cell r="E314">
            <v>2</v>
          </cell>
          <cell r="F314">
            <v>0</v>
          </cell>
          <cell r="G314">
            <v>0</v>
          </cell>
          <cell r="H314">
            <v>0</v>
          </cell>
          <cell r="I314">
            <v>0.81</v>
          </cell>
          <cell r="J314">
            <v>10.130000000000001</v>
          </cell>
          <cell r="K314">
            <v>10.940000000000001</v>
          </cell>
          <cell r="L314">
            <v>0</v>
          </cell>
          <cell r="M314">
            <v>0</v>
          </cell>
          <cell r="N314">
            <v>0</v>
          </cell>
          <cell r="O314">
            <v>0</v>
          </cell>
          <cell r="P314">
            <v>4</v>
          </cell>
        </row>
        <row r="315">
          <cell r="B315">
            <v>140</v>
          </cell>
          <cell r="C315">
            <v>10</v>
          </cell>
          <cell r="D315">
            <v>25.4</v>
          </cell>
          <cell r="E315" t="str">
            <v>N</v>
          </cell>
          <cell r="F315">
            <v>0</v>
          </cell>
          <cell r="G315">
            <v>0</v>
          </cell>
          <cell r="H315">
            <v>0</v>
          </cell>
          <cell r="I315">
            <v>1.01</v>
          </cell>
          <cell r="J315">
            <v>18.48</v>
          </cell>
          <cell r="K315">
            <v>19.490000000000002</v>
          </cell>
          <cell r="L315">
            <v>0</v>
          </cell>
          <cell r="M315">
            <v>0</v>
          </cell>
          <cell r="N315">
            <v>0</v>
          </cell>
          <cell r="O315">
            <v>0</v>
          </cell>
          <cell r="P315">
            <v>4</v>
          </cell>
        </row>
        <row r="316">
          <cell r="B316">
            <v>140</v>
          </cell>
          <cell r="C316">
            <v>12</v>
          </cell>
          <cell r="D316">
            <v>28.58</v>
          </cell>
          <cell r="E316" t="str">
            <v>N</v>
          </cell>
          <cell r="F316">
            <v>0</v>
          </cell>
          <cell r="G316">
            <v>0</v>
          </cell>
          <cell r="H316">
            <v>0</v>
          </cell>
          <cell r="I316">
            <v>1.22</v>
          </cell>
          <cell r="J316">
            <v>25.78</v>
          </cell>
          <cell r="K316">
            <v>27</v>
          </cell>
          <cell r="L316">
            <v>0</v>
          </cell>
          <cell r="M316">
            <v>0</v>
          </cell>
          <cell r="N316">
            <v>0</v>
          </cell>
          <cell r="O316">
            <v>0</v>
          </cell>
          <cell r="P316">
            <v>6</v>
          </cell>
        </row>
        <row r="317">
          <cell r="B317">
            <v>140</v>
          </cell>
          <cell r="C317">
            <v>14</v>
          </cell>
          <cell r="D317">
            <v>31.75</v>
          </cell>
          <cell r="E317" t="str">
            <v>N</v>
          </cell>
          <cell r="F317">
            <v>0</v>
          </cell>
          <cell r="G317">
            <v>0</v>
          </cell>
          <cell r="H317">
            <v>0</v>
          </cell>
          <cell r="I317">
            <v>1.42</v>
          </cell>
          <cell r="J317">
            <v>31.58</v>
          </cell>
          <cell r="K317">
            <v>33</v>
          </cell>
          <cell r="L317">
            <v>0</v>
          </cell>
          <cell r="M317">
            <v>0</v>
          </cell>
          <cell r="N317">
            <v>0</v>
          </cell>
          <cell r="O317">
            <v>0</v>
          </cell>
          <cell r="P317">
            <v>6</v>
          </cell>
        </row>
        <row r="318">
          <cell r="B318">
            <v>140</v>
          </cell>
          <cell r="C318">
            <v>16</v>
          </cell>
          <cell r="D318">
            <v>36.53</v>
          </cell>
          <cell r="E318" t="str">
            <v>N</v>
          </cell>
          <cell r="F318">
            <v>0</v>
          </cell>
          <cell r="G318">
            <v>0</v>
          </cell>
          <cell r="H318">
            <v>0</v>
          </cell>
          <cell r="I318">
            <v>1.62</v>
          </cell>
          <cell r="J318">
            <v>44.87</v>
          </cell>
          <cell r="K318">
            <v>46.489999999999995</v>
          </cell>
          <cell r="L318">
            <v>0</v>
          </cell>
          <cell r="M318">
            <v>0</v>
          </cell>
          <cell r="N318">
            <v>0</v>
          </cell>
          <cell r="O318">
            <v>0</v>
          </cell>
          <cell r="P318">
            <v>6</v>
          </cell>
        </row>
        <row r="319">
          <cell r="B319">
            <v>140</v>
          </cell>
          <cell r="C319">
            <v>18</v>
          </cell>
          <cell r="D319">
            <v>39.67</v>
          </cell>
          <cell r="E319" t="str">
            <v>N</v>
          </cell>
          <cell r="F319">
            <v>0</v>
          </cell>
          <cell r="G319">
            <v>0</v>
          </cell>
          <cell r="H319">
            <v>0</v>
          </cell>
          <cell r="I319">
            <v>1.82</v>
          </cell>
          <cell r="J319">
            <v>59.68</v>
          </cell>
          <cell r="K319">
            <v>61.5</v>
          </cell>
          <cell r="L319">
            <v>0</v>
          </cell>
          <cell r="M319">
            <v>0</v>
          </cell>
          <cell r="N319">
            <v>0</v>
          </cell>
          <cell r="O319">
            <v>0</v>
          </cell>
          <cell r="P319">
            <v>6</v>
          </cell>
        </row>
        <row r="320">
          <cell r="B320">
            <v>140</v>
          </cell>
          <cell r="C320">
            <v>20</v>
          </cell>
          <cell r="D320">
            <v>44.45</v>
          </cell>
          <cell r="E320" t="str">
            <v>N</v>
          </cell>
          <cell r="F320">
            <v>0</v>
          </cell>
          <cell r="G320">
            <v>0</v>
          </cell>
          <cell r="H320">
            <v>0</v>
          </cell>
          <cell r="I320">
            <v>2.0299999999999998</v>
          </cell>
          <cell r="J320">
            <v>78.959999999999994</v>
          </cell>
          <cell r="K320">
            <v>80.989999999999995</v>
          </cell>
          <cell r="L320">
            <v>0</v>
          </cell>
          <cell r="M320">
            <v>0</v>
          </cell>
          <cell r="N320">
            <v>0</v>
          </cell>
          <cell r="O320">
            <v>0</v>
          </cell>
          <cell r="P320">
            <v>7</v>
          </cell>
        </row>
        <row r="321">
          <cell r="B321">
            <v>140</v>
          </cell>
          <cell r="C321">
            <v>22</v>
          </cell>
          <cell r="D321">
            <v>47.63</v>
          </cell>
          <cell r="E321" t="str">
            <v>N</v>
          </cell>
          <cell r="F321">
            <v>0</v>
          </cell>
          <cell r="G321">
            <v>0</v>
          </cell>
          <cell r="H321">
            <v>0</v>
          </cell>
          <cell r="I321">
            <v>2.23</v>
          </cell>
          <cell r="J321">
            <v>108.77</v>
          </cell>
          <cell r="K321">
            <v>111</v>
          </cell>
          <cell r="L321">
            <v>0</v>
          </cell>
          <cell r="M321">
            <v>0</v>
          </cell>
          <cell r="N321">
            <v>0</v>
          </cell>
          <cell r="O321">
            <v>0</v>
          </cell>
          <cell r="P321">
            <v>8</v>
          </cell>
        </row>
        <row r="322">
          <cell r="B322">
            <v>140</v>
          </cell>
          <cell r="C322">
            <v>24</v>
          </cell>
          <cell r="D322">
            <v>52.37</v>
          </cell>
          <cell r="E322" t="str">
            <v>N</v>
          </cell>
          <cell r="F322">
            <v>0</v>
          </cell>
          <cell r="G322">
            <v>0</v>
          </cell>
          <cell r="H322">
            <v>0</v>
          </cell>
          <cell r="I322">
            <v>2.4300000000000002</v>
          </cell>
          <cell r="J322">
            <v>126.57</v>
          </cell>
          <cell r="K322">
            <v>129</v>
          </cell>
          <cell r="L322">
            <v>0</v>
          </cell>
          <cell r="M322">
            <v>0</v>
          </cell>
          <cell r="N322">
            <v>0</v>
          </cell>
          <cell r="O322">
            <v>0</v>
          </cell>
          <cell r="P322">
            <v>8</v>
          </cell>
        </row>
        <row r="323">
          <cell r="B323">
            <v>160</v>
          </cell>
          <cell r="C323">
            <v>0.5</v>
          </cell>
          <cell r="D323">
            <v>4.78</v>
          </cell>
          <cell r="E323">
            <v>1</v>
          </cell>
          <cell r="F323">
            <v>0</v>
          </cell>
          <cell r="G323">
            <v>0</v>
          </cell>
          <cell r="H323">
            <v>0</v>
          </cell>
          <cell r="I323">
            <v>7.0000000000000007E-2</v>
          </cell>
          <cell r="J323">
            <v>0.08</v>
          </cell>
          <cell r="K323">
            <v>0.15000000000000002</v>
          </cell>
          <cell r="L323">
            <v>0</v>
          </cell>
          <cell r="M323">
            <v>0</v>
          </cell>
          <cell r="N323">
            <v>0</v>
          </cell>
          <cell r="O323">
            <v>0</v>
          </cell>
          <cell r="P323">
            <v>2</v>
          </cell>
        </row>
        <row r="324">
          <cell r="B324">
            <v>160</v>
          </cell>
          <cell r="C324">
            <v>0.5</v>
          </cell>
          <cell r="D324">
            <v>4.78</v>
          </cell>
          <cell r="E324">
            <v>1</v>
          </cell>
          <cell r="F324">
            <v>0</v>
          </cell>
          <cell r="G324">
            <v>0</v>
          </cell>
          <cell r="H324">
            <v>0</v>
          </cell>
          <cell r="I324">
            <v>7.0000000000000007E-2</v>
          </cell>
          <cell r="J324">
            <v>0.08</v>
          </cell>
          <cell r="K324">
            <v>0.15000000000000002</v>
          </cell>
          <cell r="L324">
            <v>0</v>
          </cell>
          <cell r="M324">
            <v>0</v>
          </cell>
          <cell r="N324">
            <v>0</v>
          </cell>
          <cell r="O324">
            <v>0</v>
          </cell>
          <cell r="P324">
            <v>2</v>
          </cell>
        </row>
        <row r="325">
          <cell r="B325">
            <v>160</v>
          </cell>
          <cell r="C325">
            <v>0.5</v>
          </cell>
          <cell r="D325">
            <v>4.78</v>
          </cell>
          <cell r="E325">
            <v>1</v>
          </cell>
          <cell r="F325">
            <v>0</v>
          </cell>
          <cell r="G325">
            <v>0</v>
          </cell>
          <cell r="H325">
            <v>0</v>
          </cell>
          <cell r="I325">
            <v>7.0000000000000007E-2</v>
          </cell>
          <cell r="J325">
            <v>0.08</v>
          </cell>
          <cell r="K325">
            <v>0.15000000000000002</v>
          </cell>
          <cell r="L325">
            <v>0</v>
          </cell>
          <cell r="M325">
            <v>0</v>
          </cell>
          <cell r="N325">
            <v>0</v>
          </cell>
          <cell r="O325">
            <v>0</v>
          </cell>
          <cell r="P325">
            <v>2</v>
          </cell>
        </row>
        <row r="326">
          <cell r="B326">
            <v>160</v>
          </cell>
          <cell r="C326">
            <v>0.75</v>
          </cell>
          <cell r="D326">
            <v>5.56</v>
          </cell>
          <cell r="E326">
            <v>1</v>
          </cell>
          <cell r="F326">
            <v>0</v>
          </cell>
          <cell r="G326">
            <v>0</v>
          </cell>
          <cell r="H326">
            <v>0</v>
          </cell>
          <cell r="I326">
            <v>0.08</v>
          </cell>
          <cell r="J326">
            <v>7.0000000000000007E-2</v>
          </cell>
          <cell r="K326">
            <v>0.15000000000000002</v>
          </cell>
          <cell r="L326">
            <v>0</v>
          </cell>
          <cell r="M326">
            <v>0</v>
          </cell>
          <cell r="N326">
            <v>0</v>
          </cell>
          <cell r="O326">
            <v>0</v>
          </cell>
          <cell r="P326">
            <v>2</v>
          </cell>
        </row>
        <row r="327">
          <cell r="B327">
            <v>160</v>
          </cell>
          <cell r="C327">
            <v>0.75</v>
          </cell>
          <cell r="D327">
            <v>5.56</v>
          </cell>
          <cell r="E327">
            <v>1</v>
          </cell>
          <cell r="F327">
            <v>0</v>
          </cell>
          <cell r="G327">
            <v>0</v>
          </cell>
          <cell r="H327">
            <v>0</v>
          </cell>
          <cell r="I327">
            <v>0.08</v>
          </cell>
          <cell r="J327">
            <v>7.0000000000000007E-2</v>
          </cell>
          <cell r="K327">
            <v>0.15000000000000002</v>
          </cell>
          <cell r="L327">
            <v>0</v>
          </cell>
          <cell r="M327">
            <v>0</v>
          </cell>
          <cell r="N327">
            <v>0</v>
          </cell>
          <cell r="O327">
            <v>0</v>
          </cell>
          <cell r="P327">
            <v>2</v>
          </cell>
        </row>
        <row r="328">
          <cell r="B328">
            <v>160</v>
          </cell>
          <cell r="C328">
            <v>0.75</v>
          </cell>
          <cell r="D328">
            <v>5.56</v>
          </cell>
          <cell r="E328">
            <v>1</v>
          </cell>
          <cell r="F328">
            <v>0</v>
          </cell>
          <cell r="G328">
            <v>0</v>
          </cell>
          <cell r="H328">
            <v>0</v>
          </cell>
          <cell r="I328">
            <v>0.08</v>
          </cell>
          <cell r="J328">
            <v>7.0000000000000007E-2</v>
          </cell>
          <cell r="K328">
            <v>0.15000000000000002</v>
          </cell>
          <cell r="L328">
            <v>0</v>
          </cell>
          <cell r="M328">
            <v>0</v>
          </cell>
          <cell r="N328">
            <v>0</v>
          </cell>
          <cell r="O328">
            <v>0</v>
          </cell>
          <cell r="P328">
            <v>2</v>
          </cell>
        </row>
        <row r="329">
          <cell r="B329">
            <v>160</v>
          </cell>
          <cell r="C329">
            <v>1</v>
          </cell>
          <cell r="D329">
            <v>6.35</v>
          </cell>
          <cell r="E329">
            <v>1</v>
          </cell>
          <cell r="F329">
            <v>0</v>
          </cell>
          <cell r="G329">
            <v>0</v>
          </cell>
          <cell r="H329">
            <v>0</v>
          </cell>
          <cell r="I329">
            <v>0.1</v>
          </cell>
          <cell r="J329">
            <v>0.35</v>
          </cell>
          <cell r="K329">
            <v>0.44999999999999996</v>
          </cell>
          <cell r="L329">
            <v>0</v>
          </cell>
          <cell r="M329">
            <v>0</v>
          </cell>
          <cell r="N329">
            <v>0</v>
          </cell>
          <cell r="O329">
            <v>0</v>
          </cell>
          <cell r="P329">
            <v>2</v>
          </cell>
        </row>
        <row r="330">
          <cell r="B330">
            <v>160</v>
          </cell>
          <cell r="C330">
            <v>1</v>
          </cell>
          <cell r="D330">
            <v>6.35</v>
          </cell>
          <cell r="E330">
            <v>1</v>
          </cell>
          <cell r="F330">
            <v>0</v>
          </cell>
          <cell r="G330">
            <v>0</v>
          </cell>
          <cell r="H330">
            <v>0</v>
          </cell>
          <cell r="I330">
            <v>0.1</v>
          </cell>
          <cell r="J330">
            <v>0.35</v>
          </cell>
          <cell r="K330">
            <v>0.44999999999999996</v>
          </cell>
          <cell r="L330">
            <v>0</v>
          </cell>
          <cell r="M330">
            <v>0</v>
          </cell>
          <cell r="N330">
            <v>0</v>
          </cell>
          <cell r="O330">
            <v>0</v>
          </cell>
          <cell r="P330">
            <v>2</v>
          </cell>
        </row>
        <row r="331">
          <cell r="B331">
            <v>160</v>
          </cell>
          <cell r="C331">
            <v>1</v>
          </cell>
          <cell r="D331">
            <v>6.35</v>
          </cell>
          <cell r="E331">
            <v>1</v>
          </cell>
          <cell r="F331">
            <v>0</v>
          </cell>
          <cell r="G331">
            <v>0</v>
          </cell>
          <cell r="H331">
            <v>0</v>
          </cell>
          <cell r="I331">
            <v>0.1</v>
          </cell>
          <cell r="J331">
            <v>0.35</v>
          </cell>
          <cell r="K331">
            <v>0.44999999999999996</v>
          </cell>
          <cell r="L331">
            <v>0</v>
          </cell>
          <cell r="M331">
            <v>0</v>
          </cell>
          <cell r="N331">
            <v>0</v>
          </cell>
          <cell r="O331">
            <v>0</v>
          </cell>
          <cell r="P331">
            <v>2</v>
          </cell>
        </row>
        <row r="332">
          <cell r="B332">
            <v>160</v>
          </cell>
          <cell r="C332">
            <v>1.25</v>
          </cell>
          <cell r="D332">
            <v>6.35</v>
          </cell>
          <cell r="E332">
            <v>1</v>
          </cell>
          <cell r="F332">
            <v>0</v>
          </cell>
          <cell r="G332">
            <v>0</v>
          </cell>
          <cell r="H332">
            <v>0</v>
          </cell>
          <cell r="I332">
            <v>0.13</v>
          </cell>
          <cell r="J332">
            <v>0.32</v>
          </cell>
          <cell r="K332">
            <v>0.45</v>
          </cell>
          <cell r="L332">
            <v>0</v>
          </cell>
          <cell r="M332">
            <v>0</v>
          </cell>
          <cell r="N332">
            <v>0</v>
          </cell>
          <cell r="O332">
            <v>0</v>
          </cell>
          <cell r="P332">
            <v>2</v>
          </cell>
        </row>
        <row r="333">
          <cell r="B333">
            <v>160</v>
          </cell>
          <cell r="C333">
            <v>1.25</v>
          </cell>
          <cell r="D333">
            <v>6.35</v>
          </cell>
          <cell r="E333">
            <v>1</v>
          </cell>
          <cell r="F333">
            <v>0</v>
          </cell>
          <cell r="G333">
            <v>0</v>
          </cell>
          <cell r="H333">
            <v>0</v>
          </cell>
          <cell r="I333">
            <v>0.13</v>
          </cell>
          <cell r="J333">
            <v>0.32</v>
          </cell>
          <cell r="K333">
            <v>0.45</v>
          </cell>
          <cell r="L333">
            <v>0</v>
          </cell>
          <cell r="M333">
            <v>0</v>
          </cell>
          <cell r="N333">
            <v>0</v>
          </cell>
          <cell r="O333">
            <v>0</v>
          </cell>
          <cell r="P333">
            <v>2</v>
          </cell>
        </row>
        <row r="334">
          <cell r="B334">
            <v>160</v>
          </cell>
          <cell r="C334">
            <v>1.25</v>
          </cell>
          <cell r="D334">
            <v>6.35</v>
          </cell>
          <cell r="E334">
            <v>1</v>
          </cell>
          <cell r="F334">
            <v>0</v>
          </cell>
          <cell r="G334">
            <v>0</v>
          </cell>
          <cell r="H334">
            <v>0</v>
          </cell>
          <cell r="I334">
            <v>0.13</v>
          </cell>
          <cell r="J334">
            <v>0.32</v>
          </cell>
          <cell r="K334">
            <v>0.45</v>
          </cell>
          <cell r="L334">
            <v>0</v>
          </cell>
          <cell r="M334">
            <v>0</v>
          </cell>
          <cell r="N334">
            <v>0</v>
          </cell>
          <cell r="O334">
            <v>0</v>
          </cell>
          <cell r="P334">
            <v>2</v>
          </cell>
        </row>
        <row r="335">
          <cell r="B335">
            <v>160</v>
          </cell>
          <cell r="C335">
            <v>1.5</v>
          </cell>
          <cell r="D335">
            <v>7.14</v>
          </cell>
          <cell r="E335">
            <v>1</v>
          </cell>
          <cell r="F335">
            <v>0</v>
          </cell>
          <cell r="G335">
            <v>0</v>
          </cell>
          <cell r="H335">
            <v>0</v>
          </cell>
          <cell r="I335">
            <v>0.15</v>
          </cell>
          <cell r="J335">
            <v>0.45</v>
          </cell>
          <cell r="K335">
            <v>0.6</v>
          </cell>
          <cell r="L335">
            <v>0</v>
          </cell>
          <cell r="M335">
            <v>0</v>
          </cell>
          <cell r="N335">
            <v>0</v>
          </cell>
          <cell r="O335">
            <v>0</v>
          </cell>
          <cell r="P335">
            <v>2</v>
          </cell>
        </row>
        <row r="336">
          <cell r="B336">
            <v>160</v>
          </cell>
          <cell r="C336">
            <v>1.5</v>
          </cell>
          <cell r="D336">
            <v>7.14</v>
          </cell>
          <cell r="E336">
            <v>1</v>
          </cell>
          <cell r="F336">
            <v>0</v>
          </cell>
          <cell r="G336">
            <v>0</v>
          </cell>
          <cell r="H336">
            <v>0</v>
          </cell>
          <cell r="I336">
            <v>0.15</v>
          </cell>
          <cell r="J336">
            <v>0.45</v>
          </cell>
          <cell r="K336">
            <v>0.6</v>
          </cell>
          <cell r="L336">
            <v>0</v>
          </cell>
          <cell r="M336">
            <v>0</v>
          </cell>
          <cell r="N336">
            <v>0</v>
          </cell>
          <cell r="O336">
            <v>0</v>
          </cell>
          <cell r="P336">
            <v>2</v>
          </cell>
        </row>
        <row r="337">
          <cell r="B337">
            <v>160</v>
          </cell>
          <cell r="C337">
            <v>1.5</v>
          </cell>
          <cell r="D337">
            <v>7.14</v>
          </cell>
          <cell r="E337">
            <v>1</v>
          </cell>
          <cell r="F337">
            <v>0</v>
          </cell>
          <cell r="G337">
            <v>0</v>
          </cell>
          <cell r="H337">
            <v>0</v>
          </cell>
          <cell r="I337">
            <v>0.15</v>
          </cell>
          <cell r="J337">
            <v>0.45</v>
          </cell>
          <cell r="K337">
            <v>0.6</v>
          </cell>
          <cell r="L337">
            <v>0</v>
          </cell>
          <cell r="M337">
            <v>0</v>
          </cell>
          <cell r="N337">
            <v>0</v>
          </cell>
          <cell r="O337">
            <v>0</v>
          </cell>
          <cell r="P337">
            <v>2</v>
          </cell>
        </row>
        <row r="338">
          <cell r="B338">
            <v>160</v>
          </cell>
          <cell r="C338">
            <v>2</v>
          </cell>
          <cell r="D338">
            <v>8.74</v>
          </cell>
          <cell r="E338">
            <v>1</v>
          </cell>
          <cell r="F338">
            <v>0</v>
          </cell>
          <cell r="G338">
            <v>0</v>
          </cell>
          <cell r="H338">
            <v>0</v>
          </cell>
          <cell r="I338">
            <v>0.2</v>
          </cell>
          <cell r="J338">
            <v>0.7</v>
          </cell>
          <cell r="K338">
            <v>0.89999999999999991</v>
          </cell>
          <cell r="L338">
            <v>0</v>
          </cell>
          <cell r="M338">
            <v>0</v>
          </cell>
          <cell r="N338">
            <v>0</v>
          </cell>
          <cell r="O338">
            <v>0</v>
          </cell>
          <cell r="P338">
            <v>4</v>
          </cell>
        </row>
        <row r="339">
          <cell r="B339">
            <v>160</v>
          </cell>
          <cell r="C339">
            <v>2</v>
          </cell>
          <cell r="D339">
            <v>8.74</v>
          </cell>
          <cell r="E339">
            <v>1</v>
          </cell>
          <cell r="F339">
            <v>0</v>
          </cell>
          <cell r="G339">
            <v>0</v>
          </cell>
          <cell r="H339">
            <v>0</v>
          </cell>
          <cell r="I339">
            <v>0.2</v>
          </cell>
          <cell r="J339">
            <v>0.7</v>
          </cell>
          <cell r="K339">
            <v>0.89999999999999991</v>
          </cell>
          <cell r="L339">
            <v>0</v>
          </cell>
          <cell r="M339">
            <v>0</v>
          </cell>
          <cell r="N339">
            <v>0</v>
          </cell>
          <cell r="O339">
            <v>0</v>
          </cell>
          <cell r="P339">
            <v>4</v>
          </cell>
        </row>
        <row r="340">
          <cell r="B340">
            <v>160</v>
          </cell>
          <cell r="C340">
            <v>2</v>
          </cell>
          <cell r="D340">
            <v>8.74</v>
          </cell>
          <cell r="E340">
            <v>1</v>
          </cell>
          <cell r="F340">
            <v>0</v>
          </cell>
          <cell r="G340">
            <v>0</v>
          </cell>
          <cell r="H340">
            <v>0</v>
          </cell>
          <cell r="I340">
            <v>0.2</v>
          </cell>
          <cell r="J340">
            <v>0.7</v>
          </cell>
          <cell r="K340">
            <v>0.89999999999999991</v>
          </cell>
          <cell r="L340">
            <v>0</v>
          </cell>
          <cell r="M340">
            <v>0</v>
          </cell>
          <cell r="N340">
            <v>0</v>
          </cell>
          <cell r="O340">
            <v>0</v>
          </cell>
          <cell r="P340">
            <v>4</v>
          </cell>
        </row>
        <row r="341">
          <cell r="B341">
            <v>160</v>
          </cell>
          <cell r="C341">
            <v>2.5</v>
          </cell>
          <cell r="D341">
            <v>9.5299999999999994</v>
          </cell>
          <cell r="E341">
            <v>1</v>
          </cell>
          <cell r="F341">
            <v>0</v>
          </cell>
          <cell r="G341">
            <v>0</v>
          </cell>
          <cell r="H341">
            <v>0</v>
          </cell>
          <cell r="I341">
            <v>0.25</v>
          </cell>
          <cell r="J341">
            <v>0.8</v>
          </cell>
          <cell r="K341">
            <v>1.05</v>
          </cell>
          <cell r="L341">
            <v>0</v>
          </cell>
          <cell r="M341">
            <v>0</v>
          </cell>
          <cell r="N341">
            <v>0</v>
          </cell>
          <cell r="O341">
            <v>0</v>
          </cell>
          <cell r="P341">
            <v>4</v>
          </cell>
        </row>
        <row r="342">
          <cell r="B342">
            <v>160</v>
          </cell>
          <cell r="C342">
            <v>3</v>
          </cell>
          <cell r="D342">
            <v>11.13</v>
          </cell>
          <cell r="E342">
            <v>1.25</v>
          </cell>
          <cell r="F342">
            <v>0</v>
          </cell>
          <cell r="G342">
            <v>0</v>
          </cell>
          <cell r="H342">
            <v>0</v>
          </cell>
          <cell r="I342">
            <v>0.3</v>
          </cell>
          <cell r="J342">
            <v>1.5</v>
          </cell>
          <cell r="K342">
            <v>1.8</v>
          </cell>
          <cell r="L342">
            <v>0</v>
          </cell>
          <cell r="M342">
            <v>0</v>
          </cell>
          <cell r="N342">
            <v>0</v>
          </cell>
          <cell r="O342">
            <v>0</v>
          </cell>
          <cell r="P342">
            <v>4</v>
          </cell>
        </row>
        <row r="343">
          <cell r="B343">
            <v>160</v>
          </cell>
          <cell r="C343">
            <v>4</v>
          </cell>
          <cell r="D343">
            <v>13.49</v>
          </cell>
          <cell r="E343">
            <v>1.25</v>
          </cell>
          <cell r="F343">
            <v>0</v>
          </cell>
          <cell r="G343">
            <v>0</v>
          </cell>
          <cell r="H343">
            <v>0</v>
          </cell>
          <cell r="I343">
            <v>0.41</v>
          </cell>
          <cell r="J343">
            <v>2.59</v>
          </cell>
          <cell r="K343">
            <v>3</v>
          </cell>
          <cell r="L343">
            <v>0</v>
          </cell>
          <cell r="M343">
            <v>0</v>
          </cell>
          <cell r="N343">
            <v>0</v>
          </cell>
          <cell r="O343">
            <v>0</v>
          </cell>
          <cell r="P343">
            <v>4</v>
          </cell>
        </row>
        <row r="344">
          <cell r="B344">
            <v>160</v>
          </cell>
          <cell r="C344">
            <v>5</v>
          </cell>
          <cell r="D344">
            <v>15.88</v>
          </cell>
          <cell r="E344">
            <v>1.5</v>
          </cell>
          <cell r="F344">
            <v>0</v>
          </cell>
          <cell r="G344">
            <v>0</v>
          </cell>
          <cell r="H344">
            <v>0</v>
          </cell>
          <cell r="I344">
            <v>0.51</v>
          </cell>
          <cell r="J344">
            <v>4.29</v>
          </cell>
          <cell r="K344">
            <v>4.8</v>
          </cell>
          <cell r="L344">
            <v>4</v>
          </cell>
          <cell r="M344">
            <v>0</v>
          </cell>
          <cell r="N344">
            <v>0</v>
          </cell>
          <cell r="O344">
            <v>160</v>
          </cell>
          <cell r="P344">
            <v>4</v>
          </cell>
          <cell r="Q344">
            <v>0</v>
          </cell>
          <cell r="R344">
            <v>7.2784507436844332E-312</v>
          </cell>
        </row>
        <row r="345">
          <cell r="B345">
            <v>160</v>
          </cell>
          <cell r="C345">
            <v>6</v>
          </cell>
          <cell r="D345">
            <v>18.260000000000002</v>
          </cell>
          <cell r="E345">
            <v>1.5</v>
          </cell>
          <cell r="F345">
            <v>0</v>
          </cell>
          <cell r="G345">
            <v>0</v>
          </cell>
          <cell r="H345">
            <v>0</v>
          </cell>
          <cell r="I345">
            <v>0.61</v>
          </cell>
          <cell r="J345">
            <v>7.04</v>
          </cell>
          <cell r="K345">
            <v>7.65</v>
          </cell>
          <cell r="L345">
            <v>0</v>
          </cell>
          <cell r="M345">
            <v>0</v>
          </cell>
          <cell r="N345">
            <v>0</v>
          </cell>
          <cell r="O345">
            <v>0</v>
          </cell>
          <cell r="P345">
            <v>4</v>
          </cell>
        </row>
        <row r="346">
          <cell r="B346">
            <v>160</v>
          </cell>
          <cell r="C346">
            <v>8</v>
          </cell>
          <cell r="D346">
            <v>23.01</v>
          </cell>
          <cell r="E346">
            <v>2</v>
          </cell>
          <cell r="F346">
            <v>0</v>
          </cell>
          <cell r="G346">
            <v>0</v>
          </cell>
          <cell r="H346">
            <v>0</v>
          </cell>
          <cell r="I346">
            <v>0.81</v>
          </cell>
          <cell r="J346">
            <v>11.19</v>
          </cell>
          <cell r="K346">
            <v>12</v>
          </cell>
          <cell r="L346">
            <v>0</v>
          </cell>
          <cell r="M346">
            <v>0</v>
          </cell>
          <cell r="N346">
            <v>0</v>
          </cell>
          <cell r="O346">
            <v>0</v>
          </cell>
          <cell r="P346">
            <v>4</v>
          </cell>
        </row>
        <row r="347">
          <cell r="B347">
            <v>160</v>
          </cell>
          <cell r="C347">
            <v>10</v>
          </cell>
          <cell r="D347">
            <v>28.58</v>
          </cell>
          <cell r="E347" t="str">
            <v>N</v>
          </cell>
          <cell r="F347">
            <v>0</v>
          </cell>
          <cell r="G347">
            <v>0</v>
          </cell>
          <cell r="H347">
            <v>0</v>
          </cell>
          <cell r="I347">
            <v>1.01</v>
          </cell>
          <cell r="J347">
            <v>21.48</v>
          </cell>
          <cell r="K347">
            <v>22.490000000000002</v>
          </cell>
          <cell r="L347">
            <v>0</v>
          </cell>
          <cell r="M347">
            <v>0</v>
          </cell>
          <cell r="N347">
            <v>0</v>
          </cell>
          <cell r="O347">
            <v>0</v>
          </cell>
          <cell r="P347">
            <v>4</v>
          </cell>
        </row>
        <row r="348">
          <cell r="B348">
            <v>160</v>
          </cell>
          <cell r="C348">
            <v>12</v>
          </cell>
          <cell r="D348">
            <v>33.32</v>
          </cell>
          <cell r="E348" t="str">
            <v>N</v>
          </cell>
          <cell r="F348">
            <v>0</v>
          </cell>
          <cell r="G348">
            <v>0</v>
          </cell>
          <cell r="H348">
            <v>0</v>
          </cell>
          <cell r="I348">
            <v>1.22</v>
          </cell>
          <cell r="J348">
            <v>31.78</v>
          </cell>
          <cell r="K348">
            <v>33</v>
          </cell>
          <cell r="L348">
            <v>0</v>
          </cell>
          <cell r="M348">
            <v>0</v>
          </cell>
          <cell r="N348">
            <v>0</v>
          </cell>
          <cell r="O348">
            <v>0</v>
          </cell>
          <cell r="P348">
            <v>6</v>
          </cell>
        </row>
        <row r="349">
          <cell r="B349">
            <v>160</v>
          </cell>
          <cell r="C349">
            <v>14</v>
          </cell>
          <cell r="D349">
            <v>35.71</v>
          </cell>
          <cell r="E349" t="str">
            <v>N</v>
          </cell>
          <cell r="F349">
            <v>0</v>
          </cell>
          <cell r="G349">
            <v>0</v>
          </cell>
          <cell r="H349">
            <v>0</v>
          </cell>
          <cell r="I349">
            <v>1.42</v>
          </cell>
          <cell r="J349">
            <v>39.07</v>
          </cell>
          <cell r="K349">
            <v>40.49</v>
          </cell>
          <cell r="L349">
            <v>0</v>
          </cell>
          <cell r="M349">
            <v>0</v>
          </cell>
          <cell r="N349">
            <v>0</v>
          </cell>
          <cell r="O349">
            <v>0</v>
          </cell>
          <cell r="P349">
            <v>6</v>
          </cell>
        </row>
        <row r="350">
          <cell r="A350">
            <v>160</v>
          </cell>
          <cell r="B350">
            <v>160</v>
          </cell>
          <cell r="C350">
            <v>16</v>
          </cell>
          <cell r="D350">
            <v>40.49</v>
          </cell>
          <cell r="E350" t="str">
            <v>N</v>
          </cell>
          <cell r="F350">
            <v>0</v>
          </cell>
          <cell r="G350">
            <v>0</v>
          </cell>
          <cell r="H350">
            <v>0</v>
          </cell>
          <cell r="I350">
            <v>1.62</v>
          </cell>
          <cell r="J350">
            <v>53.88</v>
          </cell>
          <cell r="K350">
            <v>55.5</v>
          </cell>
          <cell r="L350">
            <v>0</v>
          </cell>
          <cell r="M350">
            <v>0</v>
          </cell>
          <cell r="N350">
            <v>0</v>
          </cell>
          <cell r="O350">
            <v>0</v>
          </cell>
          <cell r="P350">
            <v>6</v>
          </cell>
        </row>
        <row r="351">
          <cell r="B351">
            <v>160</v>
          </cell>
          <cell r="C351">
            <v>18</v>
          </cell>
          <cell r="D351">
            <v>45.24</v>
          </cell>
          <cell r="E351" t="str">
            <v>N</v>
          </cell>
          <cell r="F351">
            <v>0</v>
          </cell>
          <cell r="G351">
            <v>0</v>
          </cell>
          <cell r="H351">
            <v>0</v>
          </cell>
          <cell r="I351">
            <v>1.82</v>
          </cell>
          <cell r="J351">
            <v>71.680000000000007</v>
          </cell>
          <cell r="K351">
            <v>73.5</v>
          </cell>
          <cell r="L351">
            <v>0</v>
          </cell>
          <cell r="M351">
            <v>0</v>
          </cell>
          <cell r="N351">
            <v>0</v>
          </cell>
          <cell r="O351">
            <v>0</v>
          </cell>
          <cell r="P351">
            <v>6</v>
          </cell>
        </row>
        <row r="352">
          <cell r="B352">
            <v>160</v>
          </cell>
          <cell r="C352">
            <v>20</v>
          </cell>
          <cell r="D352">
            <v>50.01</v>
          </cell>
          <cell r="E352" t="str">
            <v>N</v>
          </cell>
          <cell r="F352">
            <v>0</v>
          </cell>
          <cell r="G352">
            <v>0</v>
          </cell>
          <cell r="H352">
            <v>0</v>
          </cell>
          <cell r="I352">
            <v>2.0299999999999998</v>
          </cell>
          <cell r="J352">
            <v>93.97</v>
          </cell>
          <cell r="K352">
            <v>96</v>
          </cell>
          <cell r="L352">
            <v>0</v>
          </cell>
          <cell r="M352">
            <v>0</v>
          </cell>
          <cell r="N352">
            <v>0</v>
          </cell>
          <cell r="O352">
            <v>0</v>
          </cell>
          <cell r="P352">
            <v>7</v>
          </cell>
        </row>
        <row r="353">
          <cell r="B353">
            <v>160</v>
          </cell>
          <cell r="C353">
            <v>22</v>
          </cell>
          <cell r="D353">
            <v>53.98</v>
          </cell>
          <cell r="E353" t="str">
            <v>N</v>
          </cell>
          <cell r="F353">
            <v>0</v>
          </cell>
          <cell r="G353">
            <v>0</v>
          </cell>
          <cell r="H353">
            <v>0</v>
          </cell>
          <cell r="I353">
            <v>2.23</v>
          </cell>
          <cell r="J353">
            <v>132.77000000000001</v>
          </cell>
          <cell r="K353">
            <v>135</v>
          </cell>
          <cell r="L353">
            <v>0</v>
          </cell>
          <cell r="M353">
            <v>0</v>
          </cell>
          <cell r="N353">
            <v>0</v>
          </cell>
          <cell r="O353">
            <v>0</v>
          </cell>
          <cell r="P353">
            <v>8</v>
          </cell>
        </row>
        <row r="354">
          <cell r="B354">
            <v>160</v>
          </cell>
          <cell r="C354">
            <v>24</v>
          </cell>
          <cell r="D354">
            <v>59.54</v>
          </cell>
          <cell r="E354" t="str">
            <v>N</v>
          </cell>
          <cell r="F354">
            <v>0</v>
          </cell>
          <cell r="G354">
            <v>0</v>
          </cell>
          <cell r="H354">
            <v>0</v>
          </cell>
          <cell r="I354">
            <v>2.4300000000000002</v>
          </cell>
          <cell r="J354">
            <v>162.56</v>
          </cell>
          <cell r="K354">
            <v>164.99</v>
          </cell>
          <cell r="L354">
            <v>0</v>
          </cell>
          <cell r="M354">
            <v>0</v>
          </cell>
          <cell r="N354">
            <v>0</v>
          </cell>
          <cell r="O354">
            <v>0</v>
          </cell>
          <cell r="P354">
            <v>8</v>
          </cell>
        </row>
        <row r="355">
          <cell r="B355" t="str">
            <v>STD</v>
          </cell>
          <cell r="C355">
            <v>0.125</v>
          </cell>
          <cell r="D355">
            <v>1.73</v>
          </cell>
          <cell r="E355">
            <v>1</v>
          </cell>
          <cell r="F355">
            <v>0</v>
          </cell>
          <cell r="G355">
            <v>0</v>
          </cell>
          <cell r="H355">
            <v>0</v>
          </cell>
          <cell r="I355">
            <v>7.0000000000000007E-2</v>
          </cell>
          <cell r="J355">
            <v>0</v>
          </cell>
          <cell r="K355">
            <v>7.0000000000000007E-2</v>
          </cell>
          <cell r="L355">
            <v>0</v>
          </cell>
          <cell r="M355">
            <v>0</v>
          </cell>
          <cell r="N355">
            <v>0</v>
          </cell>
          <cell r="O355">
            <v>0</v>
          </cell>
          <cell r="P355">
            <v>2</v>
          </cell>
        </row>
        <row r="356">
          <cell r="B356" t="str">
            <v>STD</v>
          </cell>
          <cell r="C356">
            <v>0.125</v>
          </cell>
          <cell r="D356">
            <v>1.73</v>
          </cell>
          <cell r="E356">
            <v>1</v>
          </cell>
          <cell r="F356">
            <v>0</v>
          </cell>
          <cell r="G356">
            <v>0</v>
          </cell>
          <cell r="H356">
            <v>0</v>
          </cell>
          <cell r="I356">
            <v>7.0000000000000007E-2</v>
          </cell>
          <cell r="J356">
            <v>0</v>
          </cell>
          <cell r="K356">
            <v>7.0000000000000007E-2</v>
          </cell>
          <cell r="L356">
            <v>0</v>
          </cell>
          <cell r="M356">
            <v>0</v>
          </cell>
          <cell r="N356">
            <v>0</v>
          </cell>
          <cell r="O356">
            <v>0</v>
          </cell>
          <cell r="P356">
            <v>2</v>
          </cell>
        </row>
        <row r="357">
          <cell r="B357" t="str">
            <v>STD</v>
          </cell>
          <cell r="C357">
            <v>0.125</v>
          </cell>
          <cell r="D357">
            <v>1.73</v>
          </cell>
          <cell r="E357">
            <v>1</v>
          </cell>
          <cell r="F357">
            <v>0</v>
          </cell>
          <cell r="G357">
            <v>0</v>
          </cell>
          <cell r="H357">
            <v>0</v>
          </cell>
          <cell r="I357">
            <v>7.0000000000000007E-2</v>
          </cell>
          <cell r="J357">
            <v>0</v>
          </cell>
          <cell r="K357">
            <v>7.0000000000000007E-2</v>
          </cell>
          <cell r="L357">
            <v>0</v>
          </cell>
          <cell r="M357">
            <v>0</v>
          </cell>
          <cell r="N357">
            <v>0</v>
          </cell>
          <cell r="O357">
            <v>0</v>
          </cell>
          <cell r="P357">
            <v>2</v>
          </cell>
        </row>
        <row r="358">
          <cell r="B358" t="str">
            <v>STD</v>
          </cell>
          <cell r="C358">
            <v>0.25</v>
          </cell>
          <cell r="D358">
            <v>2.2400000000000002</v>
          </cell>
          <cell r="E358">
            <v>1</v>
          </cell>
          <cell r="F358">
            <v>0</v>
          </cell>
          <cell r="G358">
            <v>0</v>
          </cell>
          <cell r="H358">
            <v>0</v>
          </cell>
          <cell r="I358">
            <v>7.0000000000000007E-2</v>
          </cell>
          <cell r="J358">
            <v>0</v>
          </cell>
          <cell r="K358">
            <v>7.0000000000000007E-2</v>
          </cell>
          <cell r="L358">
            <v>0</v>
          </cell>
          <cell r="M358">
            <v>0</v>
          </cell>
          <cell r="N358">
            <v>0</v>
          </cell>
          <cell r="O358">
            <v>0</v>
          </cell>
          <cell r="P358">
            <v>2</v>
          </cell>
        </row>
        <row r="359">
          <cell r="B359" t="str">
            <v>STD</v>
          </cell>
          <cell r="C359">
            <v>0.25</v>
          </cell>
          <cell r="D359">
            <v>2.2400000000000002</v>
          </cell>
          <cell r="E359">
            <v>1</v>
          </cell>
          <cell r="F359">
            <v>0</v>
          </cell>
          <cell r="G359">
            <v>0</v>
          </cell>
          <cell r="H359">
            <v>0</v>
          </cell>
          <cell r="I359">
            <v>7.0000000000000007E-2</v>
          </cell>
          <cell r="J359">
            <v>0</v>
          </cell>
          <cell r="K359">
            <v>7.0000000000000007E-2</v>
          </cell>
          <cell r="L359">
            <v>0</v>
          </cell>
          <cell r="M359">
            <v>0</v>
          </cell>
          <cell r="N359">
            <v>0</v>
          </cell>
          <cell r="O359">
            <v>0</v>
          </cell>
          <cell r="P359">
            <v>2</v>
          </cell>
        </row>
        <row r="360">
          <cell r="B360" t="str">
            <v>STD</v>
          </cell>
          <cell r="C360">
            <v>0.25</v>
          </cell>
          <cell r="D360">
            <v>2.2400000000000002</v>
          </cell>
          <cell r="E360">
            <v>1</v>
          </cell>
          <cell r="F360">
            <v>0</v>
          </cell>
          <cell r="G360">
            <v>0</v>
          </cell>
          <cell r="H360">
            <v>0</v>
          </cell>
          <cell r="I360">
            <v>7.0000000000000007E-2</v>
          </cell>
          <cell r="J360">
            <v>0</v>
          </cell>
          <cell r="K360">
            <v>7.0000000000000007E-2</v>
          </cell>
          <cell r="L360">
            <v>0</v>
          </cell>
          <cell r="M360">
            <v>0</v>
          </cell>
          <cell r="N360">
            <v>0</v>
          </cell>
          <cell r="O360">
            <v>0</v>
          </cell>
          <cell r="P360">
            <v>2</v>
          </cell>
        </row>
        <row r="361">
          <cell r="B361" t="str">
            <v>STD</v>
          </cell>
          <cell r="C361">
            <v>0.375</v>
          </cell>
          <cell r="D361">
            <v>2.31</v>
          </cell>
          <cell r="E361">
            <v>1</v>
          </cell>
          <cell r="F361">
            <v>0</v>
          </cell>
          <cell r="G361">
            <v>0</v>
          </cell>
          <cell r="H361">
            <v>0</v>
          </cell>
          <cell r="I361">
            <v>7.0000000000000007E-2</v>
          </cell>
          <cell r="J361">
            <v>0</v>
          </cell>
          <cell r="K361">
            <v>7.0000000000000007E-2</v>
          </cell>
          <cell r="L361">
            <v>0</v>
          </cell>
          <cell r="M361">
            <v>0</v>
          </cell>
          <cell r="N361">
            <v>0</v>
          </cell>
          <cell r="O361">
            <v>0</v>
          </cell>
          <cell r="P361">
            <v>2</v>
          </cell>
        </row>
        <row r="362">
          <cell r="B362" t="str">
            <v>STD</v>
          </cell>
          <cell r="C362">
            <v>0.375</v>
          </cell>
          <cell r="D362">
            <v>2.31</v>
          </cell>
          <cell r="E362">
            <v>1</v>
          </cell>
          <cell r="F362">
            <v>0</v>
          </cell>
          <cell r="G362">
            <v>0</v>
          </cell>
          <cell r="H362">
            <v>0</v>
          </cell>
          <cell r="I362">
            <v>7.0000000000000007E-2</v>
          </cell>
          <cell r="J362">
            <v>0</v>
          </cell>
          <cell r="K362">
            <v>7.0000000000000007E-2</v>
          </cell>
          <cell r="L362">
            <v>0</v>
          </cell>
          <cell r="M362">
            <v>0</v>
          </cell>
          <cell r="N362">
            <v>0</v>
          </cell>
          <cell r="O362">
            <v>0</v>
          </cell>
          <cell r="P362">
            <v>2</v>
          </cell>
        </row>
        <row r="363">
          <cell r="B363" t="str">
            <v>STD</v>
          </cell>
          <cell r="C363">
            <v>0.375</v>
          </cell>
          <cell r="D363">
            <v>2.31</v>
          </cell>
          <cell r="E363">
            <v>1</v>
          </cell>
          <cell r="F363">
            <v>0</v>
          </cell>
          <cell r="G363">
            <v>0</v>
          </cell>
          <cell r="H363">
            <v>0</v>
          </cell>
          <cell r="I363">
            <v>7.0000000000000007E-2</v>
          </cell>
          <cell r="J363">
            <v>0</v>
          </cell>
          <cell r="K363">
            <v>7.0000000000000007E-2</v>
          </cell>
          <cell r="L363">
            <v>0</v>
          </cell>
          <cell r="M363">
            <v>0</v>
          </cell>
          <cell r="N363">
            <v>0</v>
          </cell>
          <cell r="O363">
            <v>0</v>
          </cell>
          <cell r="P363">
            <v>2</v>
          </cell>
        </row>
        <row r="364">
          <cell r="B364" t="str">
            <v>STD</v>
          </cell>
          <cell r="C364">
            <v>0.5</v>
          </cell>
          <cell r="D364">
            <v>2.77</v>
          </cell>
          <cell r="E364">
            <v>1</v>
          </cell>
          <cell r="F364">
            <v>0</v>
          </cell>
          <cell r="G364">
            <v>0</v>
          </cell>
          <cell r="H364">
            <v>0</v>
          </cell>
          <cell r="I364">
            <v>7.0000000000000007E-2</v>
          </cell>
          <cell r="J364">
            <v>0</v>
          </cell>
          <cell r="K364">
            <v>7.0000000000000007E-2</v>
          </cell>
          <cell r="L364">
            <v>0</v>
          </cell>
          <cell r="M364">
            <v>0</v>
          </cell>
          <cell r="N364">
            <v>0</v>
          </cell>
          <cell r="O364">
            <v>0</v>
          </cell>
          <cell r="P364">
            <v>2</v>
          </cell>
        </row>
        <row r="365">
          <cell r="B365" t="str">
            <v>STD</v>
          </cell>
          <cell r="C365">
            <v>0.5</v>
          </cell>
          <cell r="D365">
            <v>2.77</v>
          </cell>
          <cell r="E365">
            <v>1</v>
          </cell>
          <cell r="F365">
            <v>0</v>
          </cell>
          <cell r="G365">
            <v>0</v>
          </cell>
          <cell r="H365">
            <v>0</v>
          </cell>
          <cell r="I365">
            <v>7.0000000000000007E-2</v>
          </cell>
          <cell r="J365">
            <v>0</v>
          </cell>
          <cell r="K365">
            <v>7.0000000000000007E-2</v>
          </cell>
          <cell r="L365">
            <v>0</v>
          </cell>
          <cell r="M365">
            <v>0</v>
          </cell>
          <cell r="N365">
            <v>0</v>
          </cell>
          <cell r="O365">
            <v>0</v>
          </cell>
          <cell r="P365">
            <v>2</v>
          </cell>
        </row>
        <row r="366">
          <cell r="B366" t="str">
            <v>STD</v>
          </cell>
          <cell r="C366">
            <v>0.5</v>
          </cell>
          <cell r="D366">
            <v>2.77</v>
          </cell>
          <cell r="E366">
            <v>1</v>
          </cell>
          <cell r="F366">
            <v>0</v>
          </cell>
          <cell r="G366">
            <v>0</v>
          </cell>
          <cell r="H366">
            <v>0</v>
          </cell>
          <cell r="I366">
            <v>7.0000000000000007E-2</v>
          </cell>
          <cell r="J366">
            <v>0</v>
          </cell>
          <cell r="K366">
            <v>7.0000000000000007E-2</v>
          </cell>
          <cell r="L366">
            <v>0</v>
          </cell>
          <cell r="M366">
            <v>0</v>
          </cell>
          <cell r="N366">
            <v>0</v>
          </cell>
          <cell r="O366">
            <v>0</v>
          </cell>
          <cell r="P366">
            <v>2</v>
          </cell>
        </row>
        <row r="367">
          <cell r="B367" t="str">
            <v>STD</v>
          </cell>
          <cell r="C367">
            <v>0.75</v>
          </cell>
          <cell r="D367">
            <v>2.87</v>
          </cell>
          <cell r="E367">
            <v>1</v>
          </cell>
          <cell r="F367">
            <v>0</v>
          </cell>
          <cell r="G367">
            <v>0</v>
          </cell>
          <cell r="H367">
            <v>0</v>
          </cell>
          <cell r="I367">
            <v>7.0000000000000007E-2</v>
          </cell>
          <cell r="J367">
            <v>0</v>
          </cell>
          <cell r="K367">
            <v>7.0000000000000007E-2</v>
          </cell>
          <cell r="L367">
            <v>0</v>
          </cell>
          <cell r="M367">
            <v>0</v>
          </cell>
          <cell r="N367">
            <v>0</v>
          </cell>
          <cell r="O367">
            <v>0</v>
          </cell>
          <cell r="P367">
            <v>2</v>
          </cell>
        </row>
        <row r="368">
          <cell r="B368" t="str">
            <v>STD</v>
          </cell>
          <cell r="C368">
            <v>0.75</v>
          </cell>
          <cell r="D368">
            <v>2.87</v>
          </cell>
          <cell r="E368">
            <v>1</v>
          </cell>
          <cell r="F368">
            <v>0</v>
          </cell>
          <cell r="G368">
            <v>0</v>
          </cell>
          <cell r="H368">
            <v>0</v>
          </cell>
          <cell r="I368">
            <v>7.0000000000000007E-2</v>
          </cell>
          <cell r="J368">
            <v>0</v>
          </cell>
          <cell r="K368">
            <v>7.0000000000000007E-2</v>
          </cell>
          <cell r="L368">
            <v>0</v>
          </cell>
          <cell r="M368">
            <v>0</v>
          </cell>
          <cell r="N368">
            <v>0</v>
          </cell>
          <cell r="O368">
            <v>0</v>
          </cell>
          <cell r="P368">
            <v>2</v>
          </cell>
        </row>
        <row r="369">
          <cell r="B369" t="str">
            <v>STD</v>
          </cell>
          <cell r="C369">
            <v>0.75</v>
          </cell>
          <cell r="D369">
            <v>2.87</v>
          </cell>
          <cell r="E369">
            <v>1</v>
          </cell>
          <cell r="F369">
            <v>0</v>
          </cell>
          <cell r="G369">
            <v>0</v>
          </cell>
          <cell r="H369">
            <v>0</v>
          </cell>
          <cell r="I369">
            <v>7.0000000000000007E-2</v>
          </cell>
          <cell r="J369">
            <v>0</v>
          </cell>
          <cell r="K369">
            <v>7.0000000000000007E-2</v>
          </cell>
          <cell r="L369">
            <v>0</v>
          </cell>
          <cell r="M369">
            <v>0</v>
          </cell>
          <cell r="N369">
            <v>0</v>
          </cell>
          <cell r="O369">
            <v>0</v>
          </cell>
          <cell r="P369">
            <v>2</v>
          </cell>
        </row>
        <row r="370">
          <cell r="B370" t="str">
            <v>STD</v>
          </cell>
          <cell r="C370">
            <v>1</v>
          </cell>
          <cell r="D370">
            <v>3.38</v>
          </cell>
          <cell r="E370">
            <v>1</v>
          </cell>
          <cell r="F370">
            <v>0</v>
          </cell>
          <cell r="G370">
            <v>0</v>
          </cell>
          <cell r="H370">
            <v>0</v>
          </cell>
          <cell r="I370">
            <v>0.12</v>
          </cell>
          <cell r="J370">
            <v>0</v>
          </cell>
          <cell r="K370">
            <v>0.12</v>
          </cell>
          <cell r="L370">
            <v>0</v>
          </cell>
          <cell r="M370">
            <v>0</v>
          </cell>
          <cell r="N370">
            <v>0</v>
          </cell>
          <cell r="O370">
            <v>0</v>
          </cell>
          <cell r="P370">
            <v>2</v>
          </cell>
        </row>
        <row r="371">
          <cell r="B371" t="str">
            <v>STD</v>
          </cell>
          <cell r="C371">
            <v>1</v>
          </cell>
          <cell r="D371">
            <v>3.38</v>
          </cell>
          <cell r="E371">
            <v>1</v>
          </cell>
          <cell r="F371">
            <v>0</v>
          </cell>
          <cell r="G371">
            <v>0</v>
          </cell>
          <cell r="H371">
            <v>0</v>
          </cell>
          <cell r="I371">
            <v>0.12</v>
          </cell>
          <cell r="J371">
            <v>0</v>
          </cell>
          <cell r="K371">
            <v>0.12</v>
          </cell>
          <cell r="L371">
            <v>0</v>
          </cell>
          <cell r="M371">
            <v>0</v>
          </cell>
          <cell r="N371">
            <v>0</v>
          </cell>
          <cell r="O371">
            <v>0</v>
          </cell>
          <cell r="P371">
            <v>2</v>
          </cell>
        </row>
        <row r="372">
          <cell r="B372" t="str">
            <v>STD</v>
          </cell>
          <cell r="C372">
            <v>1</v>
          </cell>
          <cell r="D372">
            <v>3.38</v>
          </cell>
          <cell r="E372">
            <v>1</v>
          </cell>
          <cell r="F372">
            <v>0</v>
          </cell>
          <cell r="G372">
            <v>0</v>
          </cell>
          <cell r="H372">
            <v>0</v>
          </cell>
          <cell r="I372">
            <v>0.12</v>
          </cell>
          <cell r="J372">
            <v>0</v>
          </cell>
          <cell r="K372">
            <v>0.12</v>
          </cell>
          <cell r="L372">
            <v>0</v>
          </cell>
          <cell r="M372">
            <v>0</v>
          </cell>
          <cell r="N372">
            <v>0</v>
          </cell>
          <cell r="O372">
            <v>0</v>
          </cell>
          <cell r="P372">
            <v>2</v>
          </cell>
        </row>
        <row r="373">
          <cell r="B373" t="str">
            <v>STD</v>
          </cell>
          <cell r="C373">
            <v>1.25</v>
          </cell>
          <cell r="D373">
            <v>3.56</v>
          </cell>
          <cell r="E373">
            <v>1</v>
          </cell>
          <cell r="F373">
            <v>0</v>
          </cell>
          <cell r="G373">
            <v>0</v>
          </cell>
          <cell r="H373">
            <v>0</v>
          </cell>
          <cell r="I373">
            <v>0.15</v>
          </cell>
          <cell r="J373">
            <v>0</v>
          </cell>
          <cell r="K373">
            <v>0.15</v>
          </cell>
          <cell r="L373">
            <v>0</v>
          </cell>
          <cell r="M373">
            <v>0</v>
          </cell>
          <cell r="N373">
            <v>0</v>
          </cell>
          <cell r="O373">
            <v>0</v>
          </cell>
          <cell r="P373">
            <v>2</v>
          </cell>
        </row>
        <row r="374">
          <cell r="B374" t="str">
            <v>STD</v>
          </cell>
          <cell r="C374">
            <v>1.25</v>
          </cell>
          <cell r="D374">
            <v>3.56</v>
          </cell>
          <cell r="E374">
            <v>1</v>
          </cell>
          <cell r="F374">
            <v>0</v>
          </cell>
          <cell r="G374">
            <v>0</v>
          </cell>
          <cell r="H374">
            <v>0</v>
          </cell>
          <cell r="I374">
            <v>0.15</v>
          </cell>
          <cell r="J374">
            <v>0</v>
          </cell>
          <cell r="K374">
            <v>0.15</v>
          </cell>
          <cell r="L374">
            <v>0</v>
          </cell>
          <cell r="M374">
            <v>0</v>
          </cell>
          <cell r="N374">
            <v>0</v>
          </cell>
          <cell r="O374">
            <v>0</v>
          </cell>
          <cell r="P374">
            <v>2</v>
          </cell>
        </row>
        <row r="375">
          <cell r="B375" t="str">
            <v>STD</v>
          </cell>
          <cell r="C375">
            <v>1.25</v>
          </cell>
          <cell r="D375">
            <v>3.56</v>
          </cell>
          <cell r="E375">
            <v>1</v>
          </cell>
          <cell r="F375">
            <v>0</v>
          </cell>
          <cell r="G375">
            <v>0</v>
          </cell>
          <cell r="H375">
            <v>0</v>
          </cell>
          <cell r="I375">
            <v>0.15</v>
          </cell>
          <cell r="J375">
            <v>0</v>
          </cell>
          <cell r="K375">
            <v>0.15</v>
          </cell>
          <cell r="L375">
            <v>0</v>
          </cell>
          <cell r="M375">
            <v>0</v>
          </cell>
          <cell r="N375">
            <v>0</v>
          </cell>
          <cell r="O375">
            <v>0</v>
          </cell>
          <cell r="P375">
            <v>2</v>
          </cell>
        </row>
        <row r="376">
          <cell r="B376" t="str">
            <v>STD</v>
          </cell>
          <cell r="C376">
            <v>1.5</v>
          </cell>
          <cell r="D376">
            <v>3.68</v>
          </cell>
          <cell r="E376">
            <v>1</v>
          </cell>
          <cell r="F376">
            <v>0</v>
          </cell>
          <cell r="G376">
            <v>0</v>
          </cell>
          <cell r="H376">
            <v>0</v>
          </cell>
          <cell r="I376">
            <v>0.15</v>
          </cell>
          <cell r="J376">
            <v>0</v>
          </cell>
          <cell r="K376">
            <v>0.15</v>
          </cell>
          <cell r="L376">
            <v>0</v>
          </cell>
          <cell r="M376">
            <v>0</v>
          </cell>
          <cell r="N376">
            <v>0</v>
          </cell>
          <cell r="O376">
            <v>0</v>
          </cell>
          <cell r="P376">
            <v>2</v>
          </cell>
        </row>
        <row r="377">
          <cell r="B377" t="str">
            <v>STD</v>
          </cell>
          <cell r="C377">
            <v>1.5</v>
          </cell>
          <cell r="D377">
            <v>3.68</v>
          </cell>
          <cell r="E377">
            <v>1</v>
          </cell>
          <cell r="F377">
            <v>0</v>
          </cell>
          <cell r="G377">
            <v>0</v>
          </cell>
          <cell r="H377">
            <v>0</v>
          </cell>
          <cell r="I377">
            <v>0.15</v>
          </cell>
          <cell r="J377">
            <v>0</v>
          </cell>
          <cell r="K377">
            <v>0.15</v>
          </cell>
          <cell r="L377">
            <v>0</v>
          </cell>
          <cell r="M377">
            <v>0</v>
          </cell>
          <cell r="N377">
            <v>0</v>
          </cell>
          <cell r="O377">
            <v>0</v>
          </cell>
          <cell r="P377">
            <v>2</v>
          </cell>
        </row>
        <row r="378">
          <cell r="B378" t="str">
            <v>STD</v>
          </cell>
          <cell r="C378">
            <v>1.5</v>
          </cell>
          <cell r="D378">
            <v>3.68</v>
          </cell>
          <cell r="E378">
            <v>1</v>
          </cell>
          <cell r="F378">
            <v>0</v>
          </cell>
          <cell r="G378">
            <v>0</v>
          </cell>
          <cell r="H378">
            <v>0</v>
          </cell>
          <cell r="I378">
            <v>0.15</v>
          </cell>
          <cell r="J378">
            <v>0</v>
          </cell>
          <cell r="K378">
            <v>0.15</v>
          </cell>
          <cell r="L378">
            <v>0</v>
          </cell>
          <cell r="M378">
            <v>0</v>
          </cell>
          <cell r="N378">
            <v>0</v>
          </cell>
          <cell r="O378">
            <v>0</v>
          </cell>
          <cell r="P378">
            <v>2</v>
          </cell>
        </row>
        <row r="379">
          <cell r="B379" t="str">
            <v>STD</v>
          </cell>
          <cell r="C379">
            <v>2</v>
          </cell>
          <cell r="D379">
            <v>3.91</v>
          </cell>
          <cell r="E379">
            <v>1</v>
          </cell>
          <cell r="F379">
            <v>0</v>
          </cell>
          <cell r="G379">
            <v>0</v>
          </cell>
          <cell r="H379">
            <v>0</v>
          </cell>
          <cell r="I379">
            <v>0.3</v>
          </cell>
          <cell r="J379">
            <v>0</v>
          </cell>
          <cell r="K379">
            <v>0.3</v>
          </cell>
          <cell r="L379">
            <v>0</v>
          </cell>
          <cell r="M379">
            <v>0</v>
          </cell>
          <cell r="N379">
            <v>0</v>
          </cell>
          <cell r="O379">
            <v>0</v>
          </cell>
          <cell r="P379">
            <v>2</v>
          </cell>
        </row>
        <row r="380">
          <cell r="B380" t="str">
            <v>STD</v>
          </cell>
          <cell r="C380">
            <v>2</v>
          </cell>
          <cell r="D380">
            <v>3.91</v>
          </cell>
          <cell r="E380">
            <v>1</v>
          </cell>
          <cell r="F380">
            <v>0</v>
          </cell>
          <cell r="G380">
            <v>0</v>
          </cell>
          <cell r="H380">
            <v>0</v>
          </cell>
          <cell r="I380">
            <v>0.3</v>
          </cell>
          <cell r="J380">
            <v>0</v>
          </cell>
          <cell r="K380">
            <v>0.3</v>
          </cell>
          <cell r="L380">
            <v>0</v>
          </cell>
          <cell r="M380">
            <v>0</v>
          </cell>
          <cell r="N380">
            <v>0</v>
          </cell>
          <cell r="O380">
            <v>0</v>
          </cell>
          <cell r="P380">
            <v>2</v>
          </cell>
        </row>
        <row r="381">
          <cell r="B381" t="str">
            <v>STD</v>
          </cell>
          <cell r="C381">
            <v>2</v>
          </cell>
          <cell r="D381">
            <v>3.91</v>
          </cell>
          <cell r="E381">
            <v>1</v>
          </cell>
          <cell r="F381">
            <v>0</v>
          </cell>
          <cell r="G381">
            <v>0</v>
          </cell>
          <cell r="H381">
            <v>0</v>
          </cell>
          <cell r="I381">
            <v>0.3</v>
          </cell>
          <cell r="J381">
            <v>0</v>
          </cell>
          <cell r="K381">
            <v>0.3</v>
          </cell>
          <cell r="L381">
            <v>0</v>
          </cell>
          <cell r="M381">
            <v>0</v>
          </cell>
          <cell r="N381">
            <v>0</v>
          </cell>
          <cell r="O381">
            <v>0</v>
          </cell>
          <cell r="P381">
            <v>2</v>
          </cell>
        </row>
        <row r="382">
          <cell r="B382" t="str">
            <v>STD</v>
          </cell>
          <cell r="C382">
            <v>2.5</v>
          </cell>
          <cell r="D382">
            <v>5.16</v>
          </cell>
          <cell r="E382">
            <v>1</v>
          </cell>
          <cell r="F382">
            <v>0</v>
          </cell>
          <cell r="G382">
            <v>0</v>
          </cell>
          <cell r="H382">
            <v>0</v>
          </cell>
          <cell r="I382">
            <v>0.25</v>
          </cell>
          <cell r="J382">
            <v>0.2</v>
          </cell>
          <cell r="K382">
            <v>0.45</v>
          </cell>
          <cell r="L382">
            <v>0</v>
          </cell>
          <cell r="M382">
            <v>0</v>
          </cell>
          <cell r="N382">
            <v>0</v>
          </cell>
          <cell r="O382">
            <v>0</v>
          </cell>
          <cell r="P382">
            <v>2</v>
          </cell>
        </row>
        <row r="383">
          <cell r="B383" t="str">
            <v>STD</v>
          </cell>
          <cell r="C383">
            <v>3</v>
          </cell>
          <cell r="D383">
            <v>5.49</v>
          </cell>
          <cell r="E383">
            <v>1</v>
          </cell>
          <cell r="F383">
            <v>0</v>
          </cell>
          <cell r="G383">
            <v>0</v>
          </cell>
          <cell r="H383">
            <v>0</v>
          </cell>
          <cell r="I383">
            <v>0.3</v>
          </cell>
          <cell r="J383">
            <v>0.3</v>
          </cell>
          <cell r="K383">
            <v>0.6</v>
          </cell>
          <cell r="L383">
            <v>0</v>
          </cell>
          <cell r="M383">
            <v>0</v>
          </cell>
          <cell r="N383">
            <v>0</v>
          </cell>
          <cell r="O383">
            <v>0</v>
          </cell>
          <cell r="P383">
            <v>2</v>
          </cell>
        </row>
        <row r="384">
          <cell r="B384" t="str">
            <v>STD</v>
          </cell>
          <cell r="C384">
            <v>3.5</v>
          </cell>
          <cell r="D384">
            <v>5.74</v>
          </cell>
          <cell r="E384">
            <v>1</v>
          </cell>
          <cell r="F384">
            <v>0</v>
          </cell>
          <cell r="G384">
            <v>0</v>
          </cell>
          <cell r="H384">
            <v>0</v>
          </cell>
          <cell r="I384">
            <v>0.35</v>
          </cell>
          <cell r="J384">
            <v>0.4</v>
          </cell>
          <cell r="K384">
            <v>0.75</v>
          </cell>
          <cell r="L384">
            <v>0</v>
          </cell>
          <cell r="M384">
            <v>0</v>
          </cell>
          <cell r="N384">
            <v>0</v>
          </cell>
          <cell r="O384">
            <v>0</v>
          </cell>
          <cell r="P384">
            <v>3</v>
          </cell>
        </row>
        <row r="385">
          <cell r="B385" t="str">
            <v>STD</v>
          </cell>
          <cell r="C385">
            <v>4</v>
          </cell>
          <cell r="D385">
            <v>6.02</v>
          </cell>
          <cell r="E385">
            <v>1</v>
          </cell>
          <cell r="F385">
            <v>0</v>
          </cell>
          <cell r="G385">
            <v>0</v>
          </cell>
          <cell r="H385">
            <v>0</v>
          </cell>
          <cell r="I385">
            <v>0.41</v>
          </cell>
          <cell r="J385">
            <v>0.49</v>
          </cell>
          <cell r="K385">
            <v>0.89999999999999991</v>
          </cell>
          <cell r="L385">
            <v>0</v>
          </cell>
          <cell r="M385">
            <v>0</v>
          </cell>
          <cell r="N385">
            <v>0</v>
          </cell>
          <cell r="O385">
            <v>0</v>
          </cell>
          <cell r="P385">
            <v>3</v>
          </cell>
        </row>
        <row r="386">
          <cell r="B386" t="str">
            <v>STD</v>
          </cell>
          <cell r="C386">
            <v>5</v>
          </cell>
          <cell r="D386">
            <v>6.55</v>
          </cell>
          <cell r="E386">
            <v>1</v>
          </cell>
          <cell r="F386">
            <v>0</v>
          </cell>
          <cell r="G386">
            <v>0</v>
          </cell>
          <cell r="H386">
            <v>0</v>
          </cell>
          <cell r="I386">
            <v>0.51</v>
          </cell>
          <cell r="J386">
            <v>0.54</v>
          </cell>
          <cell r="K386">
            <v>1.05</v>
          </cell>
          <cell r="L386">
            <v>0</v>
          </cell>
          <cell r="M386">
            <v>0</v>
          </cell>
          <cell r="N386">
            <v>0</v>
          </cell>
          <cell r="O386">
            <v>0</v>
          </cell>
          <cell r="P386">
            <v>4</v>
          </cell>
        </row>
        <row r="387">
          <cell r="B387" t="str">
            <v>STD</v>
          </cell>
          <cell r="C387">
            <v>6</v>
          </cell>
          <cell r="D387">
            <v>7.11</v>
          </cell>
          <cell r="E387">
            <v>1</v>
          </cell>
          <cell r="F387">
            <v>0</v>
          </cell>
          <cell r="G387">
            <v>0</v>
          </cell>
          <cell r="H387">
            <v>0</v>
          </cell>
          <cell r="I387">
            <v>0.61</v>
          </cell>
          <cell r="J387">
            <v>1.04</v>
          </cell>
          <cell r="K387">
            <v>1.65</v>
          </cell>
          <cell r="L387">
            <v>0</v>
          </cell>
          <cell r="M387">
            <v>0</v>
          </cell>
          <cell r="N387">
            <v>0</v>
          </cell>
          <cell r="O387">
            <v>0</v>
          </cell>
          <cell r="P387">
            <v>4</v>
          </cell>
        </row>
        <row r="388">
          <cell r="B388" t="str">
            <v>STD</v>
          </cell>
          <cell r="C388">
            <v>8</v>
          </cell>
          <cell r="D388">
            <v>8.18</v>
          </cell>
          <cell r="E388">
            <v>1</v>
          </cell>
          <cell r="F388">
            <v>0</v>
          </cell>
          <cell r="G388">
            <v>0</v>
          </cell>
          <cell r="H388">
            <v>0</v>
          </cell>
          <cell r="I388">
            <v>0.81</v>
          </cell>
          <cell r="J388">
            <v>1.73</v>
          </cell>
          <cell r="K388">
            <v>2.54</v>
          </cell>
          <cell r="L388">
            <v>0</v>
          </cell>
          <cell r="M388">
            <v>0</v>
          </cell>
          <cell r="N388">
            <v>0</v>
          </cell>
          <cell r="O388">
            <v>0</v>
          </cell>
          <cell r="P388">
            <v>4</v>
          </cell>
        </row>
        <row r="389">
          <cell r="B389" t="str">
            <v>STD</v>
          </cell>
          <cell r="C389">
            <v>10</v>
          </cell>
          <cell r="D389">
            <v>9.27</v>
          </cell>
          <cell r="E389">
            <v>1</v>
          </cell>
          <cell r="F389">
            <v>0</v>
          </cell>
          <cell r="G389">
            <v>0</v>
          </cell>
          <cell r="H389">
            <v>0</v>
          </cell>
          <cell r="I389">
            <v>1.01</v>
          </cell>
          <cell r="J389">
            <v>3.04</v>
          </cell>
          <cell r="K389">
            <v>4.05</v>
          </cell>
          <cell r="L389">
            <v>0</v>
          </cell>
          <cell r="M389">
            <v>0</v>
          </cell>
          <cell r="N389">
            <v>0</v>
          </cell>
          <cell r="O389">
            <v>0</v>
          </cell>
          <cell r="P389">
            <v>4</v>
          </cell>
        </row>
        <row r="390">
          <cell r="B390" t="str">
            <v>STD</v>
          </cell>
          <cell r="C390">
            <v>12</v>
          </cell>
          <cell r="D390">
            <v>9.5299999999999994</v>
          </cell>
          <cell r="E390">
            <v>1</v>
          </cell>
          <cell r="F390">
            <v>0</v>
          </cell>
          <cell r="G390">
            <v>0</v>
          </cell>
          <cell r="H390">
            <v>0</v>
          </cell>
          <cell r="I390">
            <v>1.22</v>
          </cell>
          <cell r="J390">
            <v>3.28</v>
          </cell>
          <cell r="K390">
            <v>4.5</v>
          </cell>
          <cell r="L390">
            <v>0</v>
          </cell>
          <cell r="M390">
            <v>0</v>
          </cell>
          <cell r="N390">
            <v>0</v>
          </cell>
          <cell r="O390">
            <v>0</v>
          </cell>
          <cell r="P390">
            <v>6</v>
          </cell>
        </row>
        <row r="391">
          <cell r="B391" t="str">
            <v>STD</v>
          </cell>
          <cell r="C391">
            <v>14</v>
          </cell>
          <cell r="D391">
            <v>9.5299999999999994</v>
          </cell>
          <cell r="E391">
            <v>1</v>
          </cell>
          <cell r="F391">
            <v>0</v>
          </cell>
          <cell r="G391">
            <v>0</v>
          </cell>
          <cell r="H391">
            <v>0</v>
          </cell>
          <cell r="I391">
            <v>1.42</v>
          </cell>
          <cell r="J391">
            <v>3.97</v>
          </cell>
          <cell r="K391">
            <v>5.3900000000000006</v>
          </cell>
          <cell r="L391">
            <v>0</v>
          </cell>
          <cell r="M391">
            <v>0</v>
          </cell>
          <cell r="N391">
            <v>0</v>
          </cell>
          <cell r="O391">
            <v>0</v>
          </cell>
          <cell r="P391">
            <v>6</v>
          </cell>
        </row>
        <row r="392">
          <cell r="B392" t="str">
            <v>STD</v>
          </cell>
          <cell r="C392">
            <v>16</v>
          </cell>
          <cell r="D392">
            <v>9.5299999999999994</v>
          </cell>
          <cell r="E392">
            <v>1</v>
          </cell>
          <cell r="F392">
            <v>0</v>
          </cell>
          <cell r="G392">
            <v>0</v>
          </cell>
          <cell r="H392">
            <v>0</v>
          </cell>
          <cell r="I392">
            <v>1.62</v>
          </cell>
          <cell r="J392">
            <v>4.68</v>
          </cell>
          <cell r="K392">
            <v>6.3</v>
          </cell>
          <cell r="L392">
            <v>0</v>
          </cell>
          <cell r="M392">
            <v>0</v>
          </cell>
          <cell r="N392">
            <v>0</v>
          </cell>
          <cell r="O392">
            <v>0</v>
          </cell>
          <cell r="P392">
            <v>6</v>
          </cell>
        </row>
        <row r="393">
          <cell r="B393" t="str">
            <v>STD</v>
          </cell>
          <cell r="C393">
            <v>18</v>
          </cell>
          <cell r="D393">
            <v>9.5299999999999994</v>
          </cell>
          <cell r="E393">
            <v>1</v>
          </cell>
          <cell r="F393">
            <v>0</v>
          </cell>
          <cell r="G393">
            <v>0</v>
          </cell>
          <cell r="H393">
            <v>0</v>
          </cell>
          <cell r="I393">
            <v>1.82</v>
          </cell>
          <cell r="J393">
            <v>5.38</v>
          </cell>
          <cell r="K393">
            <v>7.2</v>
          </cell>
          <cell r="L393">
            <v>0</v>
          </cell>
          <cell r="M393">
            <v>0</v>
          </cell>
          <cell r="N393">
            <v>0</v>
          </cell>
          <cell r="O393">
            <v>0</v>
          </cell>
          <cell r="P393">
            <v>6</v>
          </cell>
        </row>
        <row r="394">
          <cell r="B394" t="str">
            <v>STD</v>
          </cell>
          <cell r="C394">
            <v>20</v>
          </cell>
          <cell r="D394">
            <v>9.5299999999999994</v>
          </cell>
          <cell r="E394">
            <v>1</v>
          </cell>
          <cell r="F394">
            <v>0</v>
          </cell>
          <cell r="G394">
            <v>0</v>
          </cell>
          <cell r="H394">
            <v>0</v>
          </cell>
          <cell r="I394">
            <v>2.0299999999999998</v>
          </cell>
          <cell r="J394">
            <v>5.47</v>
          </cell>
          <cell r="K394">
            <v>7.5</v>
          </cell>
          <cell r="L394">
            <v>0</v>
          </cell>
          <cell r="M394">
            <v>0</v>
          </cell>
          <cell r="N394">
            <v>0</v>
          </cell>
          <cell r="O394">
            <v>0</v>
          </cell>
          <cell r="P394">
            <v>7</v>
          </cell>
        </row>
        <row r="395">
          <cell r="B395" t="str">
            <v>STD</v>
          </cell>
          <cell r="C395">
            <v>22</v>
          </cell>
          <cell r="D395">
            <v>9.5299999999999994</v>
          </cell>
          <cell r="E395">
            <v>1</v>
          </cell>
          <cell r="F395">
            <v>0</v>
          </cell>
          <cell r="G395">
            <v>0</v>
          </cell>
          <cell r="H395">
            <v>0</v>
          </cell>
          <cell r="I395">
            <v>2.23</v>
          </cell>
          <cell r="J395">
            <v>6.47</v>
          </cell>
          <cell r="K395">
            <v>8.6999999999999993</v>
          </cell>
          <cell r="L395">
            <v>0</v>
          </cell>
          <cell r="M395">
            <v>0</v>
          </cell>
          <cell r="N395">
            <v>0</v>
          </cell>
          <cell r="O395">
            <v>0</v>
          </cell>
          <cell r="P395">
            <v>8</v>
          </cell>
        </row>
        <row r="396">
          <cell r="B396" t="str">
            <v>STD</v>
          </cell>
          <cell r="C396">
            <v>24</v>
          </cell>
          <cell r="D396">
            <v>9.5299999999999994</v>
          </cell>
          <cell r="E396">
            <v>1</v>
          </cell>
          <cell r="F396">
            <v>0</v>
          </cell>
          <cell r="G396">
            <v>0</v>
          </cell>
          <cell r="H396">
            <v>0</v>
          </cell>
          <cell r="I396">
            <v>2.4300000000000002</v>
          </cell>
          <cell r="J396">
            <v>6.57</v>
          </cell>
          <cell r="K396">
            <v>9</v>
          </cell>
          <cell r="L396">
            <v>0</v>
          </cell>
          <cell r="M396">
            <v>0</v>
          </cell>
          <cell r="N396">
            <v>0</v>
          </cell>
          <cell r="O396">
            <v>0</v>
          </cell>
          <cell r="P396">
            <v>8</v>
          </cell>
        </row>
        <row r="397">
          <cell r="B397" t="str">
            <v>STD</v>
          </cell>
          <cell r="C397">
            <v>26</v>
          </cell>
          <cell r="D397">
            <v>9.5299999999999994</v>
          </cell>
          <cell r="E397">
            <v>1</v>
          </cell>
          <cell r="F397">
            <v>0</v>
          </cell>
          <cell r="G397">
            <v>0</v>
          </cell>
          <cell r="H397">
            <v>0</v>
          </cell>
          <cell r="I397">
            <v>2.64</v>
          </cell>
          <cell r="J397">
            <v>7.7</v>
          </cell>
          <cell r="K397">
            <v>10.34</v>
          </cell>
          <cell r="L397">
            <v>0</v>
          </cell>
          <cell r="M397">
            <v>0</v>
          </cell>
          <cell r="N397">
            <v>0</v>
          </cell>
          <cell r="O397">
            <v>0</v>
          </cell>
          <cell r="P397">
            <v>9</v>
          </cell>
        </row>
        <row r="398">
          <cell r="B398" t="str">
            <v>STD</v>
          </cell>
          <cell r="C398">
            <v>28</v>
          </cell>
          <cell r="D398">
            <v>9.5299999999999994</v>
          </cell>
          <cell r="E398">
            <v>1</v>
          </cell>
          <cell r="F398">
            <v>0</v>
          </cell>
          <cell r="G398">
            <v>0</v>
          </cell>
          <cell r="H398">
            <v>0</v>
          </cell>
          <cell r="I398">
            <v>2.84</v>
          </cell>
          <cell r="J398">
            <v>8.25</v>
          </cell>
          <cell r="K398">
            <v>11.09</v>
          </cell>
          <cell r="L398">
            <v>0</v>
          </cell>
          <cell r="M398">
            <v>0</v>
          </cell>
          <cell r="N398">
            <v>0</v>
          </cell>
          <cell r="O398">
            <v>0</v>
          </cell>
          <cell r="P398">
            <v>9</v>
          </cell>
        </row>
        <row r="399">
          <cell r="B399" t="str">
            <v>STD</v>
          </cell>
          <cell r="C399">
            <v>30</v>
          </cell>
          <cell r="D399">
            <v>9.5299999999999994</v>
          </cell>
          <cell r="E399">
            <v>1</v>
          </cell>
          <cell r="F399">
            <v>0</v>
          </cell>
          <cell r="G399">
            <v>0</v>
          </cell>
          <cell r="H399">
            <v>0</v>
          </cell>
          <cell r="I399">
            <v>3.04</v>
          </cell>
          <cell r="J399">
            <v>8.9600000000000009</v>
          </cell>
          <cell r="K399">
            <v>12</v>
          </cell>
          <cell r="L399">
            <v>0</v>
          </cell>
          <cell r="M399">
            <v>0</v>
          </cell>
          <cell r="N399">
            <v>0</v>
          </cell>
          <cell r="O399">
            <v>0</v>
          </cell>
          <cell r="P399">
            <v>10</v>
          </cell>
        </row>
        <row r="400">
          <cell r="B400" t="str">
            <v>STD</v>
          </cell>
          <cell r="C400">
            <v>32</v>
          </cell>
          <cell r="D400">
            <v>9.5299999999999994</v>
          </cell>
          <cell r="E400">
            <v>1</v>
          </cell>
          <cell r="F400">
            <v>0</v>
          </cell>
          <cell r="G400">
            <v>0</v>
          </cell>
          <cell r="H400">
            <v>0</v>
          </cell>
          <cell r="I400">
            <v>3.24</v>
          </cell>
          <cell r="J400">
            <v>9.51</v>
          </cell>
          <cell r="K400">
            <v>12.75</v>
          </cell>
          <cell r="L400">
            <v>0</v>
          </cell>
          <cell r="M400">
            <v>0</v>
          </cell>
          <cell r="N400">
            <v>0</v>
          </cell>
          <cell r="O400">
            <v>0</v>
          </cell>
          <cell r="P400">
            <v>11</v>
          </cell>
        </row>
        <row r="401">
          <cell r="B401" t="str">
            <v>STD</v>
          </cell>
          <cell r="C401">
            <v>34</v>
          </cell>
          <cell r="D401">
            <v>9.5299999999999994</v>
          </cell>
          <cell r="E401">
            <v>1</v>
          </cell>
          <cell r="F401">
            <v>0</v>
          </cell>
          <cell r="G401">
            <v>0</v>
          </cell>
          <cell r="H401">
            <v>0</v>
          </cell>
          <cell r="I401">
            <v>3.45</v>
          </cell>
          <cell r="J401">
            <v>10.050000000000001</v>
          </cell>
          <cell r="K401">
            <v>13.5</v>
          </cell>
          <cell r="L401">
            <v>0</v>
          </cell>
          <cell r="M401">
            <v>0</v>
          </cell>
          <cell r="N401">
            <v>0</v>
          </cell>
          <cell r="O401">
            <v>0</v>
          </cell>
          <cell r="P401">
            <v>12</v>
          </cell>
        </row>
        <row r="402">
          <cell r="B402" t="str">
            <v>STD</v>
          </cell>
          <cell r="C402">
            <v>36</v>
          </cell>
          <cell r="D402">
            <v>9.5299999999999994</v>
          </cell>
          <cell r="E402">
            <v>1</v>
          </cell>
          <cell r="F402">
            <v>0</v>
          </cell>
          <cell r="G402">
            <v>0</v>
          </cell>
          <cell r="H402">
            <v>0</v>
          </cell>
          <cell r="I402">
            <v>3.65</v>
          </cell>
          <cell r="J402">
            <v>10.6</v>
          </cell>
          <cell r="K402">
            <v>14.25</v>
          </cell>
          <cell r="L402">
            <v>0</v>
          </cell>
          <cell r="M402">
            <v>0</v>
          </cell>
          <cell r="N402">
            <v>0</v>
          </cell>
          <cell r="O402">
            <v>0</v>
          </cell>
          <cell r="P402">
            <v>12</v>
          </cell>
        </row>
        <row r="403">
          <cell r="B403" t="str">
            <v>STD</v>
          </cell>
          <cell r="C403">
            <v>38</v>
          </cell>
          <cell r="D403">
            <v>9.5299999999999994</v>
          </cell>
          <cell r="E403">
            <v>1</v>
          </cell>
          <cell r="F403">
            <v>0</v>
          </cell>
          <cell r="G403">
            <v>0</v>
          </cell>
          <cell r="H403">
            <v>0</v>
          </cell>
          <cell r="I403">
            <v>3.85</v>
          </cell>
          <cell r="J403">
            <v>11.23</v>
          </cell>
          <cell r="K403">
            <v>15.08</v>
          </cell>
          <cell r="L403">
            <v>0</v>
          </cell>
          <cell r="M403">
            <v>0</v>
          </cell>
          <cell r="N403">
            <v>0</v>
          </cell>
          <cell r="O403">
            <v>0</v>
          </cell>
          <cell r="P403">
            <v>13</v>
          </cell>
        </row>
        <row r="404">
          <cell r="B404" t="str">
            <v>STD</v>
          </cell>
          <cell r="C404">
            <v>40</v>
          </cell>
          <cell r="D404">
            <v>9.5299999999999994</v>
          </cell>
          <cell r="E404">
            <v>1</v>
          </cell>
          <cell r="F404">
            <v>0</v>
          </cell>
          <cell r="G404">
            <v>0</v>
          </cell>
          <cell r="H404">
            <v>0</v>
          </cell>
          <cell r="I404">
            <v>4.0599999999999996</v>
          </cell>
          <cell r="J404">
            <v>11.66</v>
          </cell>
          <cell r="K404">
            <v>15.719999999999999</v>
          </cell>
          <cell r="L404">
            <v>0</v>
          </cell>
          <cell r="M404">
            <v>0</v>
          </cell>
          <cell r="N404">
            <v>0</v>
          </cell>
          <cell r="O404">
            <v>0</v>
          </cell>
          <cell r="P404">
            <v>14</v>
          </cell>
        </row>
        <row r="405">
          <cell r="B405" t="str">
            <v>STD</v>
          </cell>
          <cell r="C405">
            <v>42</v>
          </cell>
          <cell r="D405">
            <v>9.5299999999999994</v>
          </cell>
          <cell r="E405">
            <v>1</v>
          </cell>
          <cell r="F405">
            <v>0</v>
          </cell>
          <cell r="G405">
            <v>0</v>
          </cell>
          <cell r="H405">
            <v>0</v>
          </cell>
          <cell r="I405">
            <v>4.26</v>
          </cell>
          <cell r="J405">
            <v>12.24</v>
          </cell>
          <cell r="K405">
            <v>16.5</v>
          </cell>
          <cell r="L405">
            <v>0</v>
          </cell>
          <cell r="M405">
            <v>0</v>
          </cell>
          <cell r="N405">
            <v>0</v>
          </cell>
          <cell r="O405">
            <v>0</v>
          </cell>
          <cell r="P405">
            <v>14</v>
          </cell>
        </row>
        <row r="406">
          <cell r="B406" t="str">
            <v>STD</v>
          </cell>
          <cell r="C406">
            <v>44</v>
          </cell>
          <cell r="D406">
            <v>9.5299999999999994</v>
          </cell>
          <cell r="E406">
            <v>1</v>
          </cell>
          <cell r="F406">
            <v>0</v>
          </cell>
          <cell r="G406">
            <v>0</v>
          </cell>
          <cell r="H406">
            <v>0</v>
          </cell>
          <cell r="I406">
            <v>4.47</v>
          </cell>
          <cell r="J406">
            <v>17.54</v>
          </cell>
          <cell r="K406">
            <v>22.009999999999998</v>
          </cell>
          <cell r="L406">
            <v>0</v>
          </cell>
          <cell r="M406">
            <v>0</v>
          </cell>
          <cell r="N406">
            <v>0</v>
          </cell>
          <cell r="O406">
            <v>0</v>
          </cell>
          <cell r="P406">
            <v>15</v>
          </cell>
        </row>
        <row r="407">
          <cell r="B407" t="str">
            <v>STD</v>
          </cell>
          <cell r="C407">
            <v>46</v>
          </cell>
          <cell r="D407">
            <v>9.5299999999999994</v>
          </cell>
          <cell r="E407">
            <v>1</v>
          </cell>
          <cell r="F407">
            <v>0</v>
          </cell>
          <cell r="G407">
            <v>0</v>
          </cell>
          <cell r="H407">
            <v>0</v>
          </cell>
          <cell r="I407">
            <v>4.67</v>
          </cell>
          <cell r="J407">
            <v>18.329999999999998</v>
          </cell>
          <cell r="K407">
            <v>23</v>
          </cell>
          <cell r="L407">
            <v>0</v>
          </cell>
          <cell r="M407">
            <v>0</v>
          </cell>
          <cell r="N407">
            <v>0</v>
          </cell>
          <cell r="O407">
            <v>0</v>
          </cell>
          <cell r="P407">
            <v>16</v>
          </cell>
        </row>
        <row r="408">
          <cell r="B408" t="str">
            <v>STD</v>
          </cell>
          <cell r="C408">
            <v>48</v>
          </cell>
          <cell r="D408">
            <v>9.5299999999999994</v>
          </cell>
          <cell r="E408">
            <v>1</v>
          </cell>
          <cell r="F408">
            <v>0</v>
          </cell>
          <cell r="G408">
            <v>0</v>
          </cell>
          <cell r="H408">
            <v>0</v>
          </cell>
          <cell r="I408">
            <v>4.87</v>
          </cell>
          <cell r="J408">
            <v>19.13</v>
          </cell>
          <cell r="K408">
            <v>24</v>
          </cell>
          <cell r="L408">
            <v>0</v>
          </cell>
          <cell r="M408">
            <v>0</v>
          </cell>
          <cell r="N408">
            <v>0</v>
          </cell>
          <cell r="O408">
            <v>0</v>
          </cell>
          <cell r="P408">
            <v>16</v>
          </cell>
        </row>
        <row r="409">
          <cell r="B409" t="str">
            <v xml:space="preserve">XS </v>
          </cell>
          <cell r="C409">
            <v>0.125</v>
          </cell>
          <cell r="D409">
            <v>2.41</v>
          </cell>
          <cell r="E409">
            <v>1</v>
          </cell>
          <cell r="F409">
            <v>0</v>
          </cell>
          <cell r="G409">
            <v>0</v>
          </cell>
          <cell r="H409">
            <v>0</v>
          </cell>
          <cell r="I409">
            <v>7.0000000000000007E-2</v>
          </cell>
          <cell r="J409">
            <v>0</v>
          </cell>
          <cell r="K409">
            <v>7.0000000000000007E-2</v>
          </cell>
          <cell r="L409">
            <v>0</v>
          </cell>
          <cell r="M409">
            <v>0</v>
          </cell>
          <cell r="N409">
            <v>0</v>
          </cell>
          <cell r="O409">
            <v>0</v>
          </cell>
          <cell r="P409">
            <v>2</v>
          </cell>
        </row>
        <row r="410">
          <cell r="B410" t="str">
            <v xml:space="preserve">XS </v>
          </cell>
          <cell r="C410">
            <v>0.125</v>
          </cell>
          <cell r="D410">
            <v>2.41</v>
          </cell>
          <cell r="E410">
            <v>1</v>
          </cell>
          <cell r="F410">
            <v>0</v>
          </cell>
          <cell r="G410">
            <v>0</v>
          </cell>
          <cell r="H410">
            <v>0</v>
          </cell>
          <cell r="I410">
            <v>7.0000000000000007E-2</v>
          </cell>
          <cell r="J410">
            <v>0</v>
          </cell>
          <cell r="K410">
            <v>7.0000000000000007E-2</v>
          </cell>
          <cell r="L410">
            <v>0</v>
          </cell>
          <cell r="M410">
            <v>0</v>
          </cell>
          <cell r="N410">
            <v>0</v>
          </cell>
          <cell r="O410">
            <v>0</v>
          </cell>
          <cell r="P410">
            <v>2</v>
          </cell>
        </row>
        <row r="411">
          <cell r="B411" t="str">
            <v xml:space="preserve">XS </v>
          </cell>
          <cell r="C411">
            <v>0.125</v>
          </cell>
          <cell r="D411">
            <v>2.41</v>
          </cell>
          <cell r="E411">
            <v>1</v>
          </cell>
          <cell r="F411">
            <v>0</v>
          </cell>
          <cell r="G411">
            <v>0</v>
          </cell>
          <cell r="H411">
            <v>0</v>
          </cell>
          <cell r="I411">
            <v>7.0000000000000007E-2</v>
          </cell>
          <cell r="J411">
            <v>0</v>
          </cell>
          <cell r="K411">
            <v>7.0000000000000007E-2</v>
          </cell>
          <cell r="L411">
            <v>0</v>
          </cell>
          <cell r="M411">
            <v>0</v>
          </cell>
          <cell r="N411">
            <v>0</v>
          </cell>
          <cell r="O411">
            <v>0</v>
          </cell>
          <cell r="P411">
            <v>2</v>
          </cell>
        </row>
        <row r="412">
          <cell r="B412" t="str">
            <v xml:space="preserve">XS </v>
          </cell>
          <cell r="C412">
            <v>0.25</v>
          </cell>
          <cell r="D412">
            <v>3.02</v>
          </cell>
          <cell r="E412">
            <v>1</v>
          </cell>
          <cell r="F412">
            <v>0</v>
          </cell>
          <cell r="G412">
            <v>0</v>
          </cell>
          <cell r="H412">
            <v>0</v>
          </cell>
          <cell r="I412">
            <v>7.0000000000000007E-2</v>
          </cell>
          <cell r="J412">
            <v>0</v>
          </cell>
          <cell r="K412">
            <v>7.0000000000000007E-2</v>
          </cell>
          <cell r="L412">
            <v>0</v>
          </cell>
          <cell r="M412">
            <v>0</v>
          </cell>
          <cell r="N412">
            <v>0</v>
          </cell>
          <cell r="O412">
            <v>0</v>
          </cell>
          <cell r="P412">
            <v>2</v>
          </cell>
        </row>
        <row r="413">
          <cell r="B413" t="str">
            <v xml:space="preserve">XS </v>
          </cell>
          <cell r="C413">
            <v>0.25</v>
          </cell>
          <cell r="D413">
            <v>3.02</v>
          </cell>
          <cell r="E413">
            <v>1</v>
          </cell>
          <cell r="F413">
            <v>0</v>
          </cell>
          <cell r="G413">
            <v>0</v>
          </cell>
          <cell r="H413">
            <v>0</v>
          </cell>
          <cell r="I413">
            <v>7.0000000000000007E-2</v>
          </cell>
          <cell r="J413">
            <v>0</v>
          </cell>
          <cell r="K413">
            <v>7.0000000000000007E-2</v>
          </cell>
          <cell r="L413">
            <v>0</v>
          </cell>
          <cell r="M413">
            <v>0</v>
          </cell>
          <cell r="N413">
            <v>0</v>
          </cell>
          <cell r="O413">
            <v>0</v>
          </cell>
          <cell r="P413">
            <v>2</v>
          </cell>
        </row>
        <row r="414">
          <cell r="B414" t="str">
            <v xml:space="preserve">XS </v>
          </cell>
          <cell r="C414">
            <v>0.25</v>
          </cell>
          <cell r="D414">
            <v>3.02</v>
          </cell>
          <cell r="E414">
            <v>1</v>
          </cell>
          <cell r="F414">
            <v>0</v>
          </cell>
          <cell r="G414">
            <v>0</v>
          </cell>
          <cell r="H414">
            <v>0</v>
          </cell>
          <cell r="I414">
            <v>7.0000000000000007E-2</v>
          </cell>
          <cell r="J414">
            <v>0</v>
          </cell>
          <cell r="K414">
            <v>7.0000000000000007E-2</v>
          </cell>
          <cell r="L414">
            <v>0</v>
          </cell>
          <cell r="M414">
            <v>0</v>
          </cell>
          <cell r="N414">
            <v>0</v>
          </cell>
          <cell r="O414">
            <v>0</v>
          </cell>
          <cell r="P414">
            <v>2</v>
          </cell>
        </row>
        <row r="415">
          <cell r="B415" t="str">
            <v xml:space="preserve">XS </v>
          </cell>
          <cell r="C415">
            <v>0.375</v>
          </cell>
          <cell r="D415">
            <v>3.2</v>
          </cell>
          <cell r="E415">
            <v>1</v>
          </cell>
          <cell r="F415">
            <v>0</v>
          </cell>
          <cell r="G415">
            <v>0</v>
          </cell>
          <cell r="H415">
            <v>0</v>
          </cell>
          <cell r="I415">
            <v>7.0000000000000007E-2</v>
          </cell>
          <cell r="J415">
            <v>0</v>
          </cell>
          <cell r="K415">
            <v>7.0000000000000007E-2</v>
          </cell>
          <cell r="L415">
            <v>2</v>
          </cell>
          <cell r="M415">
            <v>0</v>
          </cell>
          <cell r="N415">
            <v>8.8062877131794293E-312</v>
          </cell>
          <cell r="O415" t="str">
            <v xml:space="preserve">XS </v>
          </cell>
          <cell r="P415">
            <v>2</v>
          </cell>
          <cell r="Q415">
            <v>3.2</v>
          </cell>
          <cell r="R415">
            <v>1</v>
          </cell>
        </row>
        <row r="416">
          <cell r="B416" t="str">
            <v xml:space="preserve">XS </v>
          </cell>
          <cell r="C416">
            <v>0.375</v>
          </cell>
          <cell r="D416">
            <v>3.2</v>
          </cell>
          <cell r="E416">
            <v>1</v>
          </cell>
          <cell r="F416">
            <v>0</v>
          </cell>
          <cell r="G416">
            <v>0</v>
          </cell>
          <cell r="H416">
            <v>0</v>
          </cell>
          <cell r="I416">
            <v>7.0000000000000007E-2</v>
          </cell>
          <cell r="J416">
            <v>0</v>
          </cell>
          <cell r="K416">
            <v>7.0000000000000007E-2</v>
          </cell>
          <cell r="L416">
            <v>0</v>
          </cell>
          <cell r="M416">
            <v>0</v>
          </cell>
          <cell r="N416">
            <v>0</v>
          </cell>
          <cell r="O416">
            <v>0</v>
          </cell>
          <cell r="P416">
            <v>2</v>
          </cell>
        </row>
        <row r="417">
          <cell r="B417" t="str">
            <v xml:space="preserve">XS </v>
          </cell>
          <cell r="C417">
            <v>0.375</v>
          </cell>
          <cell r="D417">
            <v>3.2</v>
          </cell>
          <cell r="E417">
            <v>1</v>
          </cell>
          <cell r="F417">
            <v>0</v>
          </cell>
          <cell r="G417">
            <v>0</v>
          </cell>
          <cell r="H417">
            <v>0</v>
          </cell>
          <cell r="I417">
            <v>7.0000000000000007E-2</v>
          </cell>
          <cell r="J417">
            <v>0</v>
          </cell>
          <cell r="K417">
            <v>7.0000000000000007E-2</v>
          </cell>
          <cell r="L417">
            <v>0</v>
          </cell>
          <cell r="M417">
            <v>0</v>
          </cell>
          <cell r="N417">
            <v>0</v>
          </cell>
          <cell r="O417">
            <v>0</v>
          </cell>
          <cell r="P417">
            <v>2</v>
          </cell>
        </row>
        <row r="418">
          <cell r="A418">
            <v>2</v>
          </cell>
          <cell r="B418" t="str">
            <v xml:space="preserve">XS </v>
          </cell>
          <cell r="C418">
            <v>0.5</v>
          </cell>
          <cell r="D418">
            <v>3.73</v>
          </cell>
          <cell r="E418">
            <v>1</v>
          </cell>
          <cell r="F418">
            <v>0</v>
          </cell>
          <cell r="G418">
            <v>0</v>
          </cell>
          <cell r="H418">
            <v>0</v>
          </cell>
          <cell r="I418">
            <v>7.0000000000000007E-2</v>
          </cell>
          <cell r="J418">
            <v>0</v>
          </cell>
          <cell r="K418">
            <v>7.0000000000000007E-2</v>
          </cell>
          <cell r="L418">
            <v>2</v>
          </cell>
          <cell r="M418">
            <v>0</v>
          </cell>
          <cell r="N418">
            <v>8.8699475869083874E-312</v>
          </cell>
          <cell r="O418" t="str">
            <v xml:space="preserve">XS </v>
          </cell>
          <cell r="P418">
            <v>2</v>
          </cell>
          <cell r="Q418">
            <v>3.73</v>
          </cell>
          <cell r="R418">
            <v>1</v>
          </cell>
        </row>
        <row r="419">
          <cell r="B419" t="str">
            <v xml:space="preserve">XS </v>
          </cell>
          <cell r="C419">
            <v>0.5</v>
          </cell>
          <cell r="D419">
            <v>3.73</v>
          </cell>
          <cell r="E419">
            <v>1</v>
          </cell>
          <cell r="F419">
            <v>0</v>
          </cell>
          <cell r="G419">
            <v>0</v>
          </cell>
          <cell r="H419">
            <v>0</v>
          </cell>
          <cell r="I419">
            <v>7.0000000000000007E-2</v>
          </cell>
          <cell r="J419">
            <v>0</v>
          </cell>
          <cell r="K419">
            <v>7.0000000000000007E-2</v>
          </cell>
          <cell r="L419">
            <v>0</v>
          </cell>
          <cell r="M419">
            <v>0</v>
          </cell>
          <cell r="N419">
            <v>0</v>
          </cell>
          <cell r="O419">
            <v>0</v>
          </cell>
          <cell r="P419">
            <v>2</v>
          </cell>
        </row>
        <row r="420">
          <cell r="B420" t="str">
            <v xml:space="preserve">XS </v>
          </cell>
          <cell r="C420">
            <v>0.5</v>
          </cell>
          <cell r="D420">
            <v>3.73</v>
          </cell>
          <cell r="E420">
            <v>1</v>
          </cell>
          <cell r="F420">
            <v>0</v>
          </cell>
          <cell r="G420">
            <v>0</v>
          </cell>
          <cell r="H420">
            <v>0</v>
          </cell>
          <cell r="I420">
            <v>7.0000000000000007E-2</v>
          </cell>
          <cell r="J420">
            <v>0</v>
          </cell>
          <cell r="K420">
            <v>7.0000000000000007E-2</v>
          </cell>
          <cell r="L420">
            <v>0</v>
          </cell>
          <cell r="M420">
            <v>0</v>
          </cell>
          <cell r="N420">
            <v>0</v>
          </cell>
          <cell r="O420">
            <v>0</v>
          </cell>
          <cell r="P420">
            <v>2</v>
          </cell>
        </row>
        <row r="421">
          <cell r="B421" t="str">
            <v xml:space="preserve">XS </v>
          </cell>
          <cell r="C421">
            <v>0.75</v>
          </cell>
          <cell r="D421">
            <v>3.91</v>
          </cell>
          <cell r="E421">
            <v>1</v>
          </cell>
          <cell r="F421">
            <v>0</v>
          </cell>
          <cell r="G421">
            <v>0</v>
          </cell>
          <cell r="H421">
            <v>0</v>
          </cell>
          <cell r="I421">
            <v>7.0000000000000007E-2</v>
          </cell>
          <cell r="J421">
            <v>0</v>
          </cell>
          <cell r="K421">
            <v>7.0000000000000007E-2</v>
          </cell>
          <cell r="L421">
            <v>0</v>
          </cell>
          <cell r="M421">
            <v>0</v>
          </cell>
          <cell r="N421">
            <v>0</v>
          </cell>
          <cell r="O421">
            <v>0</v>
          </cell>
          <cell r="P421">
            <v>2</v>
          </cell>
        </row>
        <row r="422">
          <cell r="B422" t="str">
            <v xml:space="preserve">XS </v>
          </cell>
          <cell r="C422">
            <v>0.75</v>
          </cell>
          <cell r="D422">
            <v>3.91</v>
          </cell>
          <cell r="E422">
            <v>1</v>
          </cell>
          <cell r="F422">
            <v>0</v>
          </cell>
          <cell r="G422">
            <v>0</v>
          </cell>
          <cell r="H422">
            <v>0</v>
          </cell>
          <cell r="I422">
            <v>7.0000000000000007E-2</v>
          </cell>
          <cell r="J422">
            <v>0</v>
          </cell>
          <cell r="K422">
            <v>7.0000000000000007E-2</v>
          </cell>
          <cell r="L422">
            <v>0</v>
          </cell>
          <cell r="M422">
            <v>0</v>
          </cell>
          <cell r="N422">
            <v>0</v>
          </cell>
          <cell r="O422">
            <v>0</v>
          </cell>
          <cell r="P422">
            <v>2</v>
          </cell>
        </row>
        <row r="423">
          <cell r="B423" t="str">
            <v xml:space="preserve">XS </v>
          </cell>
          <cell r="C423">
            <v>0.75</v>
          </cell>
          <cell r="D423">
            <v>3.91</v>
          </cell>
          <cell r="E423">
            <v>1</v>
          </cell>
          <cell r="F423">
            <v>0</v>
          </cell>
          <cell r="G423">
            <v>0</v>
          </cell>
          <cell r="H423">
            <v>0</v>
          </cell>
          <cell r="I423">
            <v>7.0000000000000007E-2</v>
          </cell>
          <cell r="J423">
            <v>0</v>
          </cell>
          <cell r="K423">
            <v>7.0000000000000007E-2</v>
          </cell>
          <cell r="L423">
            <v>0</v>
          </cell>
          <cell r="M423">
            <v>0</v>
          </cell>
          <cell r="N423">
            <v>0</v>
          </cell>
          <cell r="O423">
            <v>0</v>
          </cell>
          <cell r="P423">
            <v>2</v>
          </cell>
        </row>
        <row r="424">
          <cell r="B424" t="str">
            <v xml:space="preserve">XS </v>
          </cell>
          <cell r="C424">
            <v>1</v>
          </cell>
          <cell r="D424">
            <v>4.55</v>
          </cell>
          <cell r="E424">
            <v>1</v>
          </cell>
          <cell r="F424">
            <v>0</v>
          </cell>
          <cell r="G424">
            <v>0</v>
          </cell>
          <cell r="H424">
            <v>0</v>
          </cell>
          <cell r="I424">
            <v>0.15</v>
          </cell>
          <cell r="J424">
            <v>0</v>
          </cell>
          <cell r="K424">
            <v>0.15</v>
          </cell>
          <cell r="L424">
            <v>0</v>
          </cell>
          <cell r="M424">
            <v>0</v>
          </cell>
          <cell r="N424">
            <v>0</v>
          </cell>
          <cell r="O424">
            <v>0</v>
          </cell>
          <cell r="P424">
            <v>2</v>
          </cell>
        </row>
        <row r="425">
          <cell r="B425" t="str">
            <v xml:space="preserve">XS </v>
          </cell>
          <cell r="C425">
            <v>1</v>
          </cell>
          <cell r="D425">
            <v>4.55</v>
          </cell>
          <cell r="E425">
            <v>1</v>
          </cell>
          <cell r="F425">
            <v>0</v>
          </cell>
          <cell r="G425">
            <v>0</v>
          </cell>
          <cell r="H425">
            <v>0</v>
          </cell>
          <cell r="I425">
            <v>0.15</v>
          </cell>
          <cell r="J425">
            <v>0</v>
          </cell>
          <cell r="K425">
            <v>0.15</v>
          </cell>
          <cell r="L425">
            <v>0</v>
          </cell>
          <cell r="M425">
            <v>0</v>
          </cell>
          <cell r="N425">
            <v>0</v>
          </cell>
          <cell r="O425">
            <v>0</v>
          </cell>
          <cell r="P425">
            <v>2</v>
          </cell>
        </row>
        <row r="426">
          <cell r="B426" t="str">
            <v xml:space="preserve">XS </v>
          </cell>
          <cell r="C426">
            <v>1</v>
          </cell>
          <cell r="D426">
            <v>4.55</v>
          </cell>
          <cell r="E426">
            <v>1</v>
          </cell>
          <cell r="F426">
            <v>0</v>
          </cell>
          <cell r="G426">
            <v>0</v>
          </cell>
          <cell r="H426">
            <v>0</v>
          </cell>
          <cell r="I426">
            <v>0.15</v>
          </cell>
          <cell r="J426">
            <v>0</v>
          </cell>
          <cell r="K426">
            <v>0.15</v>
          </cell>
          <cell r="L426">
            <v>0</v>
          </cell>
          <cell r="M426">
            <v>0</v>
          </cell>
          <cell r="N426">
            <v>0</v>
          </cell>
          <cell r="O426">
            <v>0</v>
          </cell>
          <cell r="P426">
            <v>2</v>
          </cell>
        </row>
        <row r="427">
          <cell r="B427" t="str">
            <v xml:space="preserve">XS </v>
          </cell>
          <cell r="C427">
            <v>1.25</v>
          </cell>
          <cell r="D427">
            <v>4.8499999999999996</v>
          </cell>
          <cell r="E427">
            <v>1</v>
          </cell>
          <cell r="F427">
            <v>0</v>
          </cell>
          <cell r="G427">
            <v>0</v>
          </cell>
          <cell r="H427">
            <v>0</v>
          </cell>
          <cell r="I427">
            <v>0.13</v>
          </cell>
          <cell r="J427">
            <v>0.17</v>
          </cell>
          <cell r="K427">
            <v>0.30000000000000004</v>
          </cell>
          <cell r="L427">
            <v>0</v>
          </cell>
          <cell r="M427">
            <v>0</v>
          </cell>
          <cell r="N427">
            <v>0</v>
          </cell>
          <cell r="O427">
            <v>0</v>
          </cell>
          <cell r="P427">
            <v>2</v>
          </cell>
        </row>
        <row r="428">
          <cell r="B428" t="str">
            <v xml:space="preserve">XS </v>
          </cell>
          <cell r="C428">
            <v>1.25</v>
          </cell>
          <cell r="D428">
            <v>4.8499999999999996</v>
          </cell>
          <cell r="E428">
            <v>1</v>
          </cell>
          <cell r="F428">
            <v>0</v>
          </cell>
          <cell r="G428">
            <v>0</v>
          </cell>
          <cell r="H428">
            <v>0</v>
          </cell>
          <cell r="I428">
            <v>0.13</v>
          </cell>
          <cell r="J428">
            <v>0.17</v>
          </cell>
          <cell r="K428">
            <v>0.30000000000000004</v>
          </cell>
          <cell r="L428">
            <v>0</v>
          </cell>
          <cell r="M428">
            <v>0</v>
          </cell>
          <cell r="N428">
            <v>0</v>
          </cell>
          <cell r="O428">
            <v>0</v>
          </cell>
          <cell r="P428">
            <v>2</v>
          </cell>
        </row>
        <row r="429">
          <cell r="B429" t="str">
            <v xml:space="preserve">XS </v>
          </cell>
          <cell r="C429">
            <v>1.25</v>
          </cell>
          <cell r="D429">
            <v>4.8499999999999996</v>
          </cell>
          <cell r="E429">
            <v>1</v>
          </cell>
          <cell r="F429">
            <v>0</v>
          </cell>
          <cell r="G429">
            <v>0</v>
          </cell>
          <cell r="H429">
            <v>0</v>
          </cell>
          <cell r="I429">
            <v>0.13</v>
          </cell>
          <cell r="J429">
            <v>0.17</v>
          </cell>
          <cell r="K429">
            <v>0.30000000000000004</v>
          </cell>
          <cell r="L429">
            <v>2</v>
          </cell>
          <cell r="M429">
            <v>0</v>
          </cell>
          <cell r="N429">
            <v>9.1033671239145674E-312</v>
          </cell>
          <cell r="O429" t="str">
            <v xml:space="preserve">XS </v>
          </cell>
          <cell r="P429">
            <v>2</v>
          </cell>
          <cell r="Q429">
            <v>0</v>
          </cell>
          <cell r="R429">
            <v>9.0821471660049147E-312</v>
          </cell>
        </row>
        <row r="430">
          <cell r="B430" t="str">
            <v xml:space="preserve">XS </v>
          </cell>
          <cell r="C430">
            <v>1.5</v>
          </cell>
          <cell r="D430">
            <v>5.08</v>
          </cell>
          <cell r="E430">
            <v>1</v>
          </cell>
          <cell r="F430">
            <v>0</v>
          </cell>
          <cell r="G430">
            <v>0</v>
          </cell>
          <cell r="H430">
            <v>0</v>
          </cell>
          <cell r="I430">
            <v>0.15</v>
          </cell>
          <cell r="J430">
            <v>0.15</v>
          </cell>
          <cell r="K430">
            <v>0.3</v>
          </cell>
          <cell r="L430">
            <v>0</v>
          </cell>
          <cell r="M430">
            <v>0</v>
          </cell>
          <cell r="N430">
            <v>0</v>
          </cell>
          <cell r="O430">
            <v>0</v>
          </cell>
          <cell r="P430">
            <v>2</v>
          </cell>
        </row>
        <row r="431">
          <cell r="B431" t="str">
            <v xml:space="preserve">XS </v>
          </cell>
          <cell r="C431">
            <v>1.5</v>
          </cell>
          <cell r="D431">
            <v>5.08</v>
          </cell>
          <cell r="E431">
            <v>1</v>
          </cell>
          <cell r="F431">
            <v>0</v>
          </cell>
          <cell r="G431">
            <v>0</v>
          </cell>
          <cell r="H431">
            <v>0</v>
          </cell>
          <cell r="I431">
            <v>0.15</v>
          </cell>
          <cell r="J431">
            <v>0.15</v>
          </cell>
          <cell r="K431">
            <v>0.3</v>
          </cell>
          <cell r="L431">
            <v>0</v>
          </cell>
          <cell r="M431">
            <v>0</v>
          </cell>
          <cell r="N431">
            <v>0</v>
          </cell>
          <cell r="O431">
            <v>0</v>
          </cell>
          <cell r="P431">
            <v>2</v>
          </cell>
        </row>
        <row r="432">
          <cell r="B432" t="str">
            <v xml:space="preserve">XS </v>
          </cell>
          <cell r="C432">
            <v>1.5</v>
          </cell>
          <cell r="D432">
            <v>5.08</v>
          </cell>
          <cell r="E432">
            <v>1</v>
          </cell>
          <cell r="F432">
            <v>0</v>
          </cell>
          <cell r="G432">
            <v>0</v>
          </cell>
          <cell r="H432">
            <v>0</v>
          </cell>
          <cell r="I432">
            <v>0.15</v>
          </cell>
          <cell r="J432">
            <v>0.15</v>
          </cell>
          <cell r="K432">
            <v>0.3</v>
          </cell>
          <cell r="L432">
            <v>0</v>
          </cell>
          <cell r="M432">
            <v>0</v>
          </cell>
          <cell r="N432">
            <v>0</v>
          </cell>
          <cell r="O432">
            <v>0</v>
          </cell>
          <cell r="P432">
            <v>2</v>
          </cell>
        </row>
        <row r="433">
          <cell r="B433" t="str">
            <v xml:space="preserve">XS </v>
          </cell>
          <cell r="C433">
            <v>2</v>
          </cell>
          <cell r="D433">
            <v>5.54</v>
          </cell>
          <cell r="E433">
            <v>1</v>
          </cell>
          <cell r="F433">
            <v>0</v>
          </cell>
          <cell r="G433">
            <v>0</v>
          </cell>
          <cell r="H433">
            <v>0</v>
          </cell>
          <cell r="I433">
            <v>0.2</v>
          </cell>
          <cell r="J433">
            <v>0.25</v>
          </cell>
          <cell r="K433">
            <v>0.45</v>
          </cell>
          <cell r="L433">
            <v>0</v>
          </cell>
          <cell r="M433">
            <v>0</v>
          </cell>
          <cell r="N433">
            <v>0</v>
          </cell>
          <cell r="O433">
            <v>0</v>
          </cell>
          <cell r="P433">
            <v>2.0000000000000284</v>
          </cell>
        </row>
        <row r="434">
          <cell r="B434" t="str">
            <v xml:space="preserve">XS </v>
          </cell>
          <cell r="C434">
            <v>2</v>
          </cell>
          <cell r="D434">
            <v>5.54</v>
          </cell>
          <cell r="E434">
            <v>1</v>
          </cell>
          <cell r="F434">
            <v>0</v>
          </cell>
          <cell r="G434">
            <v>0</v>
          </cell>
          <cell r="H434">
            <v>0</v>
          </cell>
          <cell r="I434">
            <v>0.2</v>
          </cell>
          <cell r="J434">
            <v>0.25</v>
          </cell>
          <cell r="K434">
            <v>0.45</v>
          </cell>
          <cell r="L434">
            <v>0</v>
          </cell>
          <cell r="M434">
            <v>0</v>
          </cell>
          <cell r="N434">
            <v>0</v>
          </cell>
          <cell r="O434">
            <v>0</v>
          </cell>
          <cell r="P434">
            <v>2</v>
          </cell>
        </row>
        <row r="435">
          <cell r="B435" t="str">
            <v xml:space="preserve">XS </v>
          </cell>
          <cell r="C435">
            <v>2</v>
          </cell>
          <cell r="D435">
            <v>5.54</v>
          </cell>
          <cell r="E435">
            <v>1</v>
          </cell>
          <cell r="F435">
            <v>0</v>
          </cell>
          <cell r="G435">
            <v>0</v>
          </cell>
          <cell r="H435">
            <v>0</v>
          </cell>
          <cell r="I435">
            <v>0.2</v>
          </cell>
          <cell r="J435">
            <v>0.25</v>
          </cell>
          <cell r="K435">
            <v>0.45</v>
          </cell>
          <cell r="L435">
            <v>0</v>
          </cell>
          <cell r="M435">
            <v>0</v>
          </cell>
          <cell r="N435">
            <v>0</v>
          </cell>
          <cell r="O435">
            <v>0</v>
          </cell>
          <cell r="P435">
            <v>2</v>
          </cell>
        </row>
        <row r="436">
          <cell r="B436" t="str">
            <v xml:space="preserve">XS </v>
          </cell>
          <cell r="C436">
            <v>2.5</v>
          </cell>
          <cell r="D436">
            <v>7.01</v>
          </cell>
          <cell r="E436">
            <v>1</v>
          </cell>
          <cell r="F436">
            <v>0</v>
          </cell>
          <cell r="G436">
            <v>0</v>
          </cell>
          <cell r="H436">
            <v>0</v>
          </cell>
          <cell r="I436">
            <v>0.25</v>
          </cell>
          <cell r="J436">
            <v>0.5</v>
          </cell>
          <cell r="K436">
            <v>0.75</v>
          </cell>
          <cell r="L436">
            <v>0</v>
          </cell>
          <cell r="M436">
            <v>0</v>
          </cell>
          <cell r="N436">
            <v>0</v>
          </cell>
          <cell r="O436">
            <v>0</v>
          </cell>
          <cell r="P436">
            <v>2</v>
          </cell>
        </row>
        <row r="437">
          <cell r="B437" t="str">
            <v xml:space="preserve">XS </v>
          </cell>
          <cell r="C437">
            <v>3</v>
          </cell>
          <cell r="D437">
            <v>7.62</v>
          </cell>
          <cell r="E437">
            <v>1</v>
          </cell>
          <cell r="F437">
            <v>0</v>
          </cell>
          <cell r="G437">
            <v>0</v>
          </cell>
          <cell r="H437">
            <v>0</v>
          </cell>
          <cell r="I437">
            <v>0.3</v>
          </cell>
          <cell r="J437">
            <v>0.6</v>
          </cell>
          <cell r="K437">
            <v>0.89999999999999991</v>
          </cell>
          <cell r="L437">
            <v>0</v>
          </cell>
          <cell r="M437">
            <v>0</v>
          </cell>
          <cell r="N437">
            <v>0</v>
          </cell>
          <cell r="O437">
            <v>0</v>
          </cell>
          <cell r="P437">
            <v>2</v>
          </cell>
        </row>
        <row r="438">
          <cell r="B438" t="str">
            <v xml:space="preserve">XS </v>
          </cell>
          <cell r="C438">
            <v>3.5</v>
          </cell>
          <cell r="D438">
            <v>8.08</v>
          </cell>
          <cell r="E438">
            <v>1</v>
          </cell>
          <cell r="F438">
            <v>0</v>
          </cell>
          <cell r="G438">
            <v>0</v>
          </cell>
          <cell r="H438">
            <v>0</v>
          </cell>
          <cell r="I438">
            <v>0.35</v>
          </cell>
          <cell r="J438">
            <v>0.85</v>
          </cell>
          <cell r="K438">
            <v>1.2</v>
          </cell>
          <cell r="L438">
            <v>0</v>
          </cell>
          <cell r="M438">
            <v>0</v>
          </cell>
          <cell r="N438">
            <v>0</v>
          </cell>
          <cell r="O438">
            <v>0</v>
          </cell>
          <cell r="P438">
            <v>3</v>
          </cell>
        </row>
        <row r="439">
          <cell r="B439" t="str">
            <v xml:space="preserve">XS </v>
          </cell>
          <cell r="C439">
            <v>4</v>
          </cell>
          <cell r="D439">
            <v>8.56</v>
          </cell>
          <cell r="E439">
            <v>1</v>
          </cell>
          <cell r="F439">
            <v>0</v>
          </cell>
          <cell r="G439">
            <v>0</v>
          </cell>
          <cell r="H439">
            <v>0</v>
          </cell>
          <cell r="I439">
            <v>0.41</v>
          </cell>
          <cell r="J439">
            <v>0.93</v>
          </cell>
          <cell r="K439">
            <v>1.34</v>
          </cell>
          <cell r="L439">
            <v>0</v>
          </cell>
          <cell r="M439">
            <v>0</v>
          </cell>
          <cell r="N439">
            <v>0</v>
          </cell>
          <cell r="O439">
            <v>0</v>
          </cell>
          <cell r="P439">
            <v>3</v>
          </cell>
        </row>
        <row r="440">
          <cell r="B440" t="str">
            <v xml:space="preserve">XS </v>
          </cell>
          <cell r="C440">
            <v>5</v>
          </cell>
          <cell r="D440">
            <v>9.5299999999999994</v>
          </cell>
          <cell r="E440">
            <v>1</v>
          </cell>
          <cell r="F440">
            <v>0</v>
          </cell>
          <cell r="G440">
            <v>0</v>
          </cell>
          <cell r="H440">
            <v>0</v>
          </cell>
          <cell r="I440">
            <v>0.51</v>
          </cell>
          <cell r="J440">
            <v>1.59</v>
          </cell>
          <cell r="K440">
            <v>2.1</v>
          </cell>
          <cell r="L440">
            <v>4</v>
          </cell>
          <cell r="M440">
            <v>0</v>
          </cell>
          <cell r="N440">
            <v>9.3367866609207473E-312</v>
          </cell>
          <cell r="O440" t="str">
            <v xml:space="preserve">XS </v>
          </cell>
          <cell r="P440">
            <v>4</v>
          </cell>
          <cell r="Q440">
            <v>0</v>
          </cell>
          <cell r="R440">
            <v>9.3155667030110946E-312</v>
          </cell>
        </row>
        <row r="441">
          <cell r="B441" t="str">
            <v xml:space="preserve">XS </v>
          </cell>
          <cell r="C441">
            <v>6</v>
          </cell>
          <cell r="D441">
            <v>10.97</v>
          </cell>
          <cell r="E441">
            <v>1.25</v>
          </cell>
          <cell r="F441">
            <v>0</v>
          </cell>
          <cell r="G441">
            <v>0</v>
          </cell>
          <cell r="H441">
            <v>0</v>
          </cell>
          <cell r="I441">
            <v>0.61</v>
          </cell>
          <cell r="J441">
            <v>2.69</v>
          </cell>
          <cell r="K441">
            <v>3.3</v>
          </cell>
          <cell r="L441">
            <v>0</v>
          </cell>
          <cell r="M441">
            <v>0</v>
          </cell>
          <cell r="N441">
            <v>0</v>
          </cell>
          <cell r="O441">
            <v>0</v>
          </cell>
          <cell r="P441">
            <v>4</v>
          </cell>
        </row>
        <row r="442">
          <cell r="B442" t="str">
            <v xml:space="preserve">XS </v>
          </cell>
          <cell r="C442">
            <v>8</v>
          </cell>
          <cell r="D442">
            <v>12.7</v>
          </cell>
          <cell r="E442">
            <v>1.25</v>
          </cell>
          <cell r="F442">
            <v>0</v>
          </cell>
          <cell r="G442">
            <v>0</v>
          </cell>
          <cell r="H442">
            <v>0</v>
          </cell>
          <cell r="I442">
            <v>0.81</v>
          </cell>
          <cell r="J442">
            <v>4.58</v>
          </cell>
          <cell r="K442">
            <v>5.3900000000000006</v>
          </cell>
          <cell r="L442">
            <v>0</v>
          </cell>
          <cell r="M442">
            <v>0</v>
          </cell>
          <cell r="N442">
            <v>0</v>
          </cell>
          <cell r="O442">
            <v>0</v>
          </cell>
          <cell r="P442">
            <v>4</v>
          </cell>
        </row>
        <row r="443">
          <cell r="B443" t="str">
            <v xml:space="preserve">XS </v>
          </cell>
          <cell r="C443">
            <v>10</v>
          </cell>
          <cell r="D443">
            <v>12.7</v>
          </cell>
          <cell r="E443">
            <v>1.25</v>
          </cell>
          <cell r="F443">
            <v>0</v>
          </cell>
          <cell r="G443">
            <v>0</v>
          </cell>
          <cell r="H443">
            <v>0</v>
          </cell>
          <cell r="I443">
            <v>1.01</v>
          </cell>
          <cell r="J443">
            <v>5.74</v>
          </cell>
          <cell r="K443">
            <v>6.75</v>
          </cell>
          <cell r="L443">
            <v>0</v>
          </cell>
          <cell r="M443">
            <v>0</v>
          </cell>
          <cell r="N443">
            <v>0</v>
          </cell>
          <cell r="O443">
            <v>0</v>
          </cell>
          <cell r="P443">
            <v>4</v>
          </cell>
        </row>
        <row r="444">
          <cell r="B444" t="str">
            <v xml:space="preserve">XS </v>
          </cell>
          <cell r="C444">
            <v>12</v>
          </cell>
          <cell r="D444">
            <v>12.7</v>
          </cell>
          <cell r="E444">
            <v>1.25</v>
          </cell>
          <cell r="F444">
            <v>0</v>
          </cell>
          <cell r="G444">
            <v>0</v>
          </cell>
          <cell r="H444">
            <v>0</v>
          </cell>
          <cell r="I444">
            <v>1.22</v>
          </cell>
          <cell r="J444">
            <v>6.73</v>
          </cell>
          <cell r="K444">
            <v>7.95</v>
          </cell>
          <cell r="L444">
            <v>0</v>
          </cell>
          <cell r="M444">
            <v>0</v>
          </cell>
          <cell r="N444">
            <v>0</v>
          </cell>
          <cell r="O444">
            <v>0</v>
          </cell>
          <cell r="P444">
            <v>6</v>
          </cell>
        </row>
        <row r="445">
          <cell r="B445" t="str">
            <v xml:space="preserve">XS </v>
          </cell>
          <cell r="C445">
            <v>14</v>
          </cell>
          <cell r="D445">
            <v>12.7</v>
          </cell>
          <cell r="E445">
            <v>1.25</v>
          </cell>
          <cell r="F445">
            <v>0</v>
          </cell>
          <cell r="G445">
            <v>0</v>
          </cell>
          <cell r="H445">
            <v>0</v>
          </cell>
          <cell r="I445">
            <v>1.42</v>
          </cell>
          <cell r="J445">
            <v>7.28</v>
          </cell>
          <cell r="K445">
            <v>8.6999999999999993</v>
          </cell>
          <cell r="L445">
            <v>0</v>
          </cell>
          <cell r="M445">
            <v>0</v>
          </cell>
          <cell r="N445">
            <v>0</v>
          </cell>
          <cell r="O445">
            <v>0</v>
          </cell>
          <cell r="P445">
            <v>6</v>
          </cell>
        </row>
        <row r="446">
          <cell r="B446" t="str">
            <v xml:space="preserve">XS </v>
          </cell>
          <cell r="C446">
            <v>16</v>
          </cell>
          <cell r="D446">
            <v>12.7</v>
          </cell>
          <cell r="E446">
            <v>1.25</v>
          </cell>
          <cell r="F446">
            <v>0</v>
          </cell>
          <cell r="G446">
            <v>0</v>
          </cell>
          <cell r="H446">
            <v>0</v>
          </cell>
          <cell r="I446">
            <v>1.62</v>
          </cell>
          <cell r="J446">
            <v>8.42</v>
          </cell>
          <cell r="K446">
            <v>10.039999999999999</v>
          </cell>
          <cell r="L446">
            <v>0</v>
          </cell>
          <cell r="M446">
            <v>0</v>
          </cell>
          <cell r="N446">
            <v>0</v>
          </cell>
          <cell r="O446">
            <v>0</v>
          </cell>
          <cell r="P446">
            <v>6</v>
          </cell>
        </row>
        <row r="447">
          <cell r="B447" t="str">
            <v xml:space="preserve">XS </v>
          </cell>
          <cell r="C447">
            <v>18</v>
          </cell>
          <cell r="D447">
            <v>12.7</v>
          </cell>
          <cell r="E447">
            <v>1.25</v>
          </cell>
          <cell r="F447">
            <v>0</v>
          </cell>
          <cell r="G447">
            <v>0</v>
          </cell>
          <cell r="H447">
            <v>0</v>
          </cell>
          <cell r="I447">
            <v>1.82</v>
          </cell>
          <cell r="J447">
            <v>9.42</v>
          </cell>
          <cell r="K447">
            <v>11.24</v>
          </cell>
          <cell r="L447">
            <v>0</v>
          </cell>
          <cell r="M447">
            <v>0</v>
          </cell>
          <cell r="N447">
            <v>0</v>
          </cell>
          <cell r="O447">
            <v>0</v>
          </cell>
          <cell r="P447">
            <v>6</v>
          </cell>
        </row>
        <row r="448">
          <cell r="B448" t="str">
            <v xml:space="preserve">XS </v>
          </cell>
          <cell r="C448">
            <v>20</v>
          </cell>
          <cell r="D448">
            <v>12.7</v>
          </cell>
          <cell r="E448">
            <v>1.25</v>
          </cell>
          <cell r="F448">
            <v>0</v>
          </cell>
          <cell r="G448">
            <v>0</v>
          </cell>
          <cell r="H448">
            <v>0</v>
          </cell>
          <cell r="I448">
            <v>2.0299999999999998</v>
          </cell>
          <cell r="J448">
            <v>10.42</v>
          </cell>
          <cell r="K448">
            <v>12.45</v>
          </cell>
          <cell r="L448">
            <v>0</v>
          </cell>
          <cell r="M448">
            <v>0</v>
          </cell>
          <cell r="N448">
            <v>0</v>
          </cell>
          <cell r="O448">
            <v>0</v>
          </cell>
          <cell r="P448">
            <v>7</v>
          </cell>
        </row>
        <row r="449">
          <cell r="B449" t="str">
            <v xml:space="preserve">XS </v>
          </cell>
          <cell r="C449">
            <v>22</v>
          </cell>
          <cell r="D449">
            <v>12.7</v>
          </cell>
          <cell r="E449">
            <v>1.25</v>
          </cell>
          <cell r="F449">
            <v>0</v>
          </cell>
          <cell r="G449">
            <v>0</v>
          </cell>
          <cell r="H449">
            <v>0</v>
          </cell>
          <cell r="I449">
            <v>2.23</v>
          </cell>
          <cell r="J449">
            <v>11.72</v>
          </cell>
          <cell r="K449">
            <v>13.950000000000001</v>
          </cell>
          <cell r="L449">
            <v>0</v>
          </cell>
          <cell r="M449">
            <v>0</v>
          </cell>
          <cell r="N449">
            <v>0</v>
          </cell>
          <cell r="O449">
            <v>0</v>
          </cell>
          <cell r="P449">
            <v>8</v>
          </cell>
        </row>
        <row r="450">
          <cell r="B450" t="str">
            <v xml:space="preserve">XS </v>
          </cell>
          <cell r="C450">
            <v>24</v>
          </cell>
          <cell r="D450">
            <v>12.7</v>
          </cell>
          <cell r="E450">
            <v>1.25</v>
          </cell>
          <cell r="F450">
            <v>0</v>
          </cell>
          <cell r="G450">
            <v>0</v>
          </cell>
          <cell r="H450">
            <v>0</v>
          </cell>
          <cell r="I450">
            <v>2.4300000000000002</v>
          </cell>
          <cell r="J450">
            <v>12.57</v>
          </cell>
          <cell r="K450">
            <v>15</v>
          </cell>
          <cell r="L450">
            <v>0</v>
          </cell>
          <cell r="M450">
            <v>0</v>
          </cell>
          <cell r="N450">
            <v>0</v>
          </cell>
          <cell r="O450">
            <v>0</v>
          </cell>
          <cell r="P450">
            <v>8</v>
          </cell>
        </row>
        <row r="451">
          <cell r="B451" t="str">
            <v xml:space="preserve">XS </v>
          </cell>
          <cell r="C451">
            <v>26</v>
          </cell>
          <cell r="D451">
            <v>12.7</v>
          </cell>
          <cell r="E451">
            <v>1.25</v>
          </cell>
          <cell r="F451">
            <v>0</v>
          </cell>
          <cell r="G451">
            <v>0</v>
          </cell>
          <cell r="H451">
            <v>0</v>
          </cell>
          <cell r="I451">
            <v>2.64</v>
          </cell>
          <cell r="J451">
            <v>13.86</v>
          </cell>
          <cell r="K451">
            <v>16.5</v>
          </cell>
          <cell r="L451">
            <v>9</v>
          </cell>
          <cell r="M451">
            <v>0</v>
          </cell>
          <cell r="N451">
            <v>9.5702061979269273E-312</v>
          </cell>
          <cell r="O451" t="str">
            <v xml:space="preserve">XS </v>
          </cell>
          <cell r="P451">
            <v>9</v>
          </cell>
          <cell r="Q451">
            <v>0</v>
          </cell>
          <cell r="R451">
            <v>9.5489862400172746E-312</v>
          </cell>
        </row>
        <row r="452">
          <cell r="B452" t="str">
            <v xml:space="preserve">XS </v>
          </cell>
          <cell r="C452">
            <v>28</v>
          </cell>
          <cell r="D452">
            <v>12.7</v>
          </cell>
          <cell r="E452">
            <v>1.25</v>
          </cell>
          <cell r="F452">
            <v>0</v>
          </cell>
          <cell r="G452">
            <v>0</v>
          </cell>
          <cell r="H452">
            <v>0</v>
          </cell>
          <cell r="I452">
            <v>2.84</v>
          </cell>
          <cell r="J452">
            <v>15.16</v>
          </cell>
          <cell r="K452">
            <v>18</v>
          </cell>
          <cell r="L452">
            <v>0</v>
          </cell>
          <cell r="M452">
            <v>0</v>
          </cell>
          <cell r="N452">
            <v>0</v>
          </cell>
          <cell r="O452">
            <v>0</v>
          </cell>
          <cell r="P452">
            <v>9</v>
          </cell>
        </row>
        <row r="453">
          <cell r="B453" t="str">
            <v xml:space="preserve">XS </v>
          </cell>
          <cell r="C453">
            <v>30</v>
          </cell>
          <cell r="D453">
            <v>12.7</v>
          </cell>
          <cell r="E453">
            <v>1.25</v>
          </cell>
          <cell r="F453">
            <v>0</v>
          </cell>
          <cell r="G453">
            <v>0</v>
          </cell>
          <cell r="H453">
            <v>0</v>
          </cell>
          <cell r="I453">
            <v>3.04</v>
          </cell>
          <cell r="J453">
            <v>16.45</v>
          </cell>
          <cell r="K453">
            <v>19.489999999999998</v>
          </cell>
          <cell r="L453">
            <v>0</v>
          </cell>
          <cell r="M453">
            <v>0</v>
          </cell>
          <cell r="N453">
            <v>0</v>
          </cell>
          <cell r="O453">
            <v>0</v>
          </cell>
          <cell r="P453">
            <v>10</v>
          </cell>
        </row>
        <row r="454">
          <cell r="B454" t="str">
            <v xml:space="preserve">XS </v>
          </cell>
          <cell r="C454">
            <v>32</v>
          </cell>
          <cell r="D454">
            <v>12.7</v>
          </cell>
          <cell r="E454">
            <v>1.25</v>
          </cell>
          <cell r="F454">
            <v>0</v>
          </cell>
          <cell r="G454">
            <v>0</v>
          </cell>
          <cell r="H454">
            <v>0</v>
          </cell>
          <cell r="I454">
            <v>3.24</v>
          </cell>
          <cell r="J454">
            <v>17.75</v>
          </cell>
          <cell r="K454">
            <v>20.990000000000002</v>
          </cell>
          <cell r="L454">
            <v>0</v>
          </cell>
          <cell r="M454">
            <v>0</v>
          </cell>
          <cell r="N454">
            <v>0</v>
          </cell>
          <cell r="O454">
            <v>0</v>
          </cell>
          <cell r="P454">
            <v>11</v>
          </cell>
        </row>
        <row r="455">
          <cell r="B455" t="str">
            <v xml:space="preserve">XS </v>
          </cell>
          <cell r="C455">
            <v>34</v>
          </cell>
          <cell r="D455">
            <v>12.7</v>
          </cell>
          <cell r="E455">
            <v>1.25</v>
          </cell>
          <cell r="F455">
            <v>0</v>
          </cell>
          <cell r="G455">
            <v>0</v>
          </cell>
          <cell r="H455">
            <v>0</v>
          </cell>
          <cell r="I455">
            <v>3.45</v>
          </cell>
          <cell r="J455">
            <v>18.54</v>
          </cell>
          <cell r="K455">
            <v>21.99</v>
          </cell>
          <cell r="L455">
            <v>0</v>
          </cell>
          <cell r="M455">
            <v>0</v>
          </cell>
          <cell r="N455">
            <v>0</v>
          </cell>
          <cell r="O455">
            <v>0</v>
          </cell>
          <cell r="P455">
            <v>12</v>
          </cell>
        </row>
        <row r="456">
          <cell r="B456" t="str">
            <v xml:space="preserve">XS </v>
          </cell>
          <cell r="C456">
            <v>36</v>
          </cell>
          <cell r="D456">
            <v>12.7</v>
          </cell>
          <cell r="E456">
            <v>1.25</v>
          </cell>
          <cell r="F456">
            <v>0</v>
          </cell>
          <cell r="G456">
            <v>0</v>
          </cell>
          <cell r="H456">
            <v>0</v>
          </cell>
          <cell r="I456">
            <v>3.65</v>
          </cell>
          <cell r="J456">
            <v>18.84</v>
          </cell>
          <cell r="K456">
            <v>22.49</v>
          </cell>
          <cell r="L456">
            <v>0</v>
          </cell>
          <cell r="M456">
            <v>0</v>
          </cell>
          <cell r="N456">
            <v>0</v>
          </cell>
          <cell r="O456">
            <v>0</v>
          </cell>
          <cell r="P456">
            <v>12</v>
          </cell>
        </row>
        <row r="457">
          <cell r="B457" t="str">
            <v xml:space="preserve">XS </v>
          </cell>
          <cell r="C457">
            <v>38</v>
          </cell>
          <cell r="D457">
            <v>12.7</v>
          </cell>
          <cell r="E457">
            <v>1.25</v>
          </cell>
          <cell r="F457">
            <v>0</v>
          </cell>
          <cell r="G457">
            <v>0</v>
          </cell>
          <cell r="H457">
            <v>0</v>
          </cell>
          <cell r="I457">
            <v>3.85</v>
          </cell>
          <cell r="J457">
            <v>19.89</v>
          </cell>
          <cell r="K457">
            <v>23.740000000000002</v>
          </cell>
          <cell r="L457">
            <v>0</v>
          </cell>
          <cell r="M457">
            <v>0</v>
          </cell>
          <cell r="N457">
            <v>0</v>
          </cell>
          <cell r="O457">
            <v>0</v>
          </cell>
          <cell r="P457">
            <v>13</v>
          </cell>
        </row>
        <row r="458">
          <cell r="B458" t="str">
            <v xml:space="preserve">XS </v>
          </cell>
          <cell r="C458">
            <v>40</v>
          </cell>
          <cell r="D458">
            <v>12.7</v>
          </cell>
          <cell r="E458">
            <v>1.25</v>
          </cell>
          <cell r="F458">
            <v>0</v>
          </cell>
          <cell r="G458">
            <v>0</v>
          </cell>
          <cell r="H458">
            <v>0</v>
          </cell>
          <cell r="I458">
            <v>4.0599999999999996</v>
          </cell>
          <cell r="J458">
            <v>21.66</v>
          </cell>
          <cell r="K458">
            <v>25.72</v>
          </cell>
          <cell r="L458">
            <v>0</v>
          </cell>
          <cell r="M458">
            <v>0</v>
          </cell>
          <cell r="N458">
            <v>0</v>
          </cell>
          <cell r="O458">
            <v>0</v>
          </cell>
          <cell r="P458">
            <v>14</v>
          </cell>
        </row>
        <row r="459">
          <cell r="B459" t="str">
            <v xml:space="preserve">XS </v>
          </cell>
          <cell r="C459">
            <v>42</v>
          </cell>
          <cell r="D459">
            <v>12.7</v>
          </cell>
          <cell r="E459">
            <v>1.25</v>
          </cell>
          <cell r="F459">
            <v>0</v>
          </cell>
          <cell r="G459">
            <v>0</v>
          </cell>
          <cell r="H459">
            <v>0</v>
          </cell>
          <cell r="I459">
            <v>4.26</v>
          </cell>
          <cell r="J459">
            <v>22.74</v>
          </cell>
          <cell r="K459">
            <v>27</v>
          </cell>
          <cell r="L459">
            <v>0</v>
          </cell>
          <cell r="M459">
            <v>0</v>
          </cell>
          <cell r="N459">
            <v>0</v>
          </cell>
          <cell r="O459">
            <v>0</v>
          </cell>
          <cell r="P459">
            <v>14</v>
          </cell>
        </row>
        <row r="460">
          <cell r="B460" t="str">
            <v xml:space="preserve">XS </v>
          </cell>
          <cell r="C460">
            <v>44</v>
          </cell>
          <cell r="D460">
            <v>12.7</v>
          </cell>
          <cell r="E460">
            <v>1.25</v>
          </cell>
          <cell r="F460">
            <v>0</v>
          </cell>
          <cell r="G460">
            <v>0</v>
          </cell>
          <cell r="H460">
            <v>0</v>
          </cell>
          <cell r="I460">
            <v>4.47</v>
          </cell>
          <cell r="J460">
            <v>27.16</v>
          </cell>
          <cell r="K460">
            <v>31.63</v>
          </cell>
          <cell r="L460">
            <v>0</v>
          </cell>
          <cell r="M460">
            <v>0</v>
          </cell>
          <cell r="N460">
            <v>0</v>
          </cell>
          <cell r="O460">
            <v>0</v>
          </cell>
          <cell r="P460">
            <v>15</v>
          </cell>
        </row>
        <row r="461">
          <cell r="B461" t="str">
            <v xml:space="preserve">XS </v>
          </cell>
          <cell r="C461">
            <v>46</v>
          </cell>
          <cell r="D461">
            <v>12.7</v>
          </cell>
          <cell r="E461">
            <v>1.25</v>
          </cell>
          <cell r="F461">
            <v>0</v>
          </cell>
          <cell r="G461">
            <v>0</v>
          </cell>
          <cell r="H461">
            <v>0</v>
          </cell>
          <cell r="I461">
            <v>4.67</v>
          </cell>
          <cell r="J461">
            <v>28.4</v>
          </cell>
          <cell r="K461">
            <v>33.07</v>
          </cell>
          <cell r="L461">
            <v>0</v>
          </cell>
          <cell r="M461">
            <v>0</v>
          </cell>
          <cell r="N461">
            <v>0</v>
          </cell>
          <cell r="O461">
            <v>0</v>
          </cell>
          <cell r="P461">
            <v>16</v>
          </cell>
        </row>
        <row r="462">
          <cell r="B462" t="str">
            <v xml:space="preserve">XS </v>
          </cell>
          <cell r="C462">
            <v>48</v>
          </cell>
          <cell r="D462">
            <v>12.7</v>
          </cell>
          <cell r="E462">
            <v>1.25</v>
          </cell>
          <cell r="F462">
            <v>0</v>
          </cell>
          <cell r="G462">
            <v>0</v>
          </cell>
          <cell r="H462">
            <v>0</v>
          </cell>
          <cell r="I462">
            <v>4.87</v>
          </cell>
          <cell r="J462">
            <v>29.63</v>
          </cell>
          <cell r="K462">
            <v>34.5</v>
          </cell>
          <cell r="L462">
            <v>0</v>
          </cell>
          <cell r="M462">
            <v>0</v>
          </cell>
          <cell r="N462">
            <v>0</v>
          </cell>
          <cell r="O462">
            <v>0</v>
          </cell>
          <cell r="P462">
            <v>16</v>
          </cell>
        </row>
        <row r="463">
          <cell r="B463" t="str">
            <v>XXS</v>
          </cell>
          <cell r="C463">
            <v>0.5</v>
          </cell>
          <cell r="D463">
            <v>7.47</v>
          </cell>
          <cell r="E463">
            <v>1</v>
          </cell>
          <cell r="F463">
            <v>0</v>
          </cell>
          <cell r="G463">
            <v>0</v>
          </cell>
          <cell r="H463">
            <v>0</v>
          </cell>
          <cell r="I463">
            <v>7.0000000000000007E-2</v>
          </cell>
          <cell r="J463">
            <v>0.23</v>
          </cell>
          <cell r="K463">
            <v>0.30000000000000004</v>
          </cell>
          <cell r="L463">
            <v>0</v>
          </cell>
          <cell r="M463">
            <v>0</v>
          </cell>
          <cell r="N463">
            <v>0</v>
          </cell>
          <cell r="O463">
            <v>0</v>
          </cell>
          <cell r="P463">
            <v>2</v>
          </cell>
        </row>
        <row r="464">
          <cell r="B464" t="str">
            <v>XXS</v>
          </cell>
          <cell r="C464">
            <v>0.5</v>
          </cell>
          <cell r="D464">
            <v>7.47</v>
          </cell>
          <cell r="E464">
            <v>1</v>
          </cell>
          <cell r="F464">
            <v>0</v>
          </cell>
          <cell r="G464">
            <v>0</v>
          </cell>
          <cell r="H464">
            <v>0</v>
          </cell>
          <cell r="I464">
            <v>7.0000000000000007E-2</v>
          </cell>
          <cell r="J464">
            <v>0.23</v>
          </cell>
          <cell r="K464">
            <v>0.30000000000000004</v>
          </cell>
          <cell r="L464">
            <v>0</v>
          </cell>
          <cell r="M464">
            <v>0</v>
          </cell>
          <cell r="N464">
            <v>0</v>
          </cell>
          <cell r="O464">
            <v>0</v>
          </cell>
          <cell r="P464">
            <v>2</v>
          </cell>
        </row>
        <row r="465">
          <cell r="B465" t="str">
            <v>XXS</v>
          </cell>
          <cell r="C465">
            <v>0.5</v>
          </cell>
          <cell r="D465">
            <v>7.47</v>
          </cell>
          <cell r="E465">
            <v>1</v>
          </cell>
          <cell r="F465">
            <v>0</v>
          </cell>
          <cell r="G465">
            <v>0</v>
          </cell>
          <cell r="H465">
            <v>0</v>
          </cell>
          <cell r="I465">
            <v>7.0000000000000007E-2</v>
          </cell>
          <cell r="J465">
            <v>0.23</v>
          </cell>
          <cell r="K465">
            <v>0.30000000000000004</v>
          </cell>
          <cell r="L465">
            <v>0</v>
          </cell>
          <cell r="M465">
            <v>0</v>
          </cell>
          <cell r="N465">
            <v>0</v>
          </cell>
          <cell r="O465">
            <v>0</v>
          </cell>
          <cell r="P465">
            <v>2</v>
          </cell>
          <cell r="Q465">
            <v>0</v>
          </cell>
          <cell r="R465">
            <v>0</v>
          </cell>
        </row>
        <row r="466">
          <cell r="B466" t="str">
            <v>XXS</v>
          </cell>
          <cell r="C466">
            <v>0.75</v>
          </cell>
          <cell r="D466">
            <v>7.82</v>
          </cell>
          <cell r="E466">
            <v>1</v>
          </cell>
          <cell r="F466">
            <v>0</v>
          </cell>
          <cell r="G466">
            <v>0</v>
          </cell>
          <cell r="H466">
            <v>0</v>
          </cell>
          <cell r="I466">
            <v>0.08</v>
          </cell>
          <cell r="J466">
            <v>0.22</v>
          </cell>
          <cell r="K466">
            <v>0.3</v>
          </cell>
          <cell r="L466">
            <v>0</v>
          </cell>
          <cell r="M466">
            <v>0</v>
          </cell>
          <cell r="N466">
            <v>0</v>
          </cell>
          <cell r="O466">
            <v>0</v>
          </cell>
          <cell r="P466">
            <v>2</v>
          </cell>
        </row>
        <row r="467">
          <cell r="B467" t="str">
            <v>XXS</v>
          </cell>
          <cell r="C467">
            <v>0.75</v>
          </cell>
          <cell r="D467">
            <v>7.82</v>
          </cell>
          <cell r="E467">
            <v>1</v>
          </cell>
          <cell r="F467">
            <v>0</v>
          </cell>
          <cell r="G467">
            <v>0</v>
          </cell>
          <cell r="H467">
            <v>0</v>
          </cell>
          <cell r="I467">
            <v>0.08</v>
          </cell>
          <cell r="J467">
            <v>0.22</v>
          </cell>
          <cell r="K467">
            <v>0.3</v>
          </cell>
          <cell r="L467">
            <v>0</v>
          </cell>
          <cell r="M467">
            <v>0</v>
          </cell>
          <cell r="N467">
            <v>0</v>
          </cell>
          <cell r="O467">
            <v>0</v>
          </cell>
          <cell r="P467">
            <v>2</v>
          </cell>
        </row>
        <row r="468">
          <cell r="B468" t="str">
            <v>XXS</v>
          </cell>
          <cell r="C468">
            <v>0.75</v>
          </cell>
          <cell r="D468">
            <v>7.82</v>
          </cell>
          <cell r="E468">
            <v>1</v>
          </cell>
          <cell r="F468">
            <v>0</v>
          </cell>
          <cell r="G468">
            <v>0</v>
          </cell>
          <cell r="H468">
            <v>0</v>
          </cell>
          <cell r="I468">
            <v>0.08</v>
          </cell>
          <cell r="J468">
            <v>0.22</v>
          </cell>
          <cell r="K468">
            <v>0.3</v>
          </cell>
          <cell r="L468">
            <v>0</v>
          </cell>
          <cell r="M468">
            <v>0</v>
          </cell>
          <cell r="N468">
            <v>0</v>
          </cell>
          <cell r="O468">
            <v>0</v>
          </cell>
          <cell r="P468">
            <v>2</v>
          </cell>
        </row>
        <row r="469">
          <cell r="B469" t="str">
            <v>XXS</v>
          </cell>
          <cell r="C469">
            <v>1</v>
          </cell>
          <cell r="D469">
            <v>9.09</v>
          </cell>
          <cell r="E469">
            <v>1</v>
          </cell>
          <cell r="F469">
            <v>0</v>
          </cell>
          <cell r="G469">
            <v>0</v>
          </cell>
          <cell r="H469">
            <v>0</v>
          </cell>
          <cell r="I469">
            <v>0.1</v>
          </cell>
          <cell r="J469">
            <v>0.5</v>
          </cell>
          <cell r="K469">
            <v>0.6</v>
          </cell>
          <cell r="L469">
            <v>0</v>
          </cell>
          <cell r="M469">
            <v>0</v>
          </cell>
          <cell r="N469">
            <v>0</v>
          </cell>
          <cell r="O469">
            <v>0</v>
          </cell>
          <cell r="P469">
            <v>2</v>
          </cell>
        </row>
        <row r="470">
          <cell r="B470" t="str">
            <v>XXS</v>
          </cell>
          <cell r="C470">
            <v>1</v>
          </cell>
          <cell r="D470">
            <v>9.09</v>
          </cell>
          <cell r="E470">
            <v>1</v>
          </cell>
          <cell r="F470">
            <v>0</v>
          </cell>
          <cell r="G470">
            <v>0</v>
          </cell>
          <cell r="H470">
            <v>0</v>
          </cell>
          <cell r="I470">
            <v>0.1</v>
          </cell>
          <cell r="J470">
            <v>0.5</v>
          </cell>
          <cell r="K470">
            <v>0.6</v>
          </cell>
          <cell r="L470">
            <v>0</v>
          </cell>
          <cell r="M470">
            <v>0</v>
          </cell>
          <cell r="N470">
            <v>0</v>
          </cell>
          <cell r="O470">
            <v>0</v>
          </cell>
          <cell r="P470">
            <v>2</v>
          </cell>
        </row>
        <row r="471">
          <cell r="B471" t="str">
            <v>XXS</v>
          </cell>
          <cell r="C471">
            <v>1</v>
          </cell>
          <cell r="D471">
            <v>9.09</v>
          </cell>
          <cell r="E471">
            <v>1</v>
          </cell>
          <cell r="F471">
            <v>0</v>
          </cell>
          <cell r="G471">
            <v>0</v>
          </cell>
          <cell r="H471">
            <v>0</v>
          </cell>
          <cell r="I471">
            <v>0.1</v>
          </cell>
          <cell r="J471">
            <v>0.5</v>
          </cell>
          <cell r="K471">
            <v>0.6</v>
          </cell>
          <cell r="L471">
            <v>0</v>
          </cell>
          <cell r="M471">
            <v>0</v>
          </cell>
          <cell r="N471">
            <v>0</v>
          </cell>
          <cell r="O471">
            <v>0</v>
          </cell>
          <cell r="P471">
            <v>2</v>
          </cell>
        </row>
        <row r="472">
          <cell r="B472" t="str">
            <v>XXS</v>
          </cell>
          <cell r="C472">
            <v>1.25</v>
          </cell>
          <cell r="D472">
            <v>9.6999999999999993</v>
          </cell>
          <cell r="E472">
            <v>1</v>
          </cell>
          <cell r="F472">
            <v>0</v>
          </cell>
          <cell r="G472">
            <v>0</v>
          </cell>
          <cell r="H472">
            <v>0</v>
          </cell>
          <cell r="I472">
            <v>0.13</v>
          </cell>
          <cell r="J472">
            <v>0.67</v>
          </cell>
          <cell r="K472">
            <v>0.8</v>
          </cell>
          <cell r="L472">
            <v>0</v>
          </cell>
          <cell r="M472">
            <v>0</v>
          </cell>
          <cell r="N472">
            <v>0</v>
          </cell>
          <cell r="O472">
            <v>0</v>
          </cell>
          <cell r="P472">
            <v>2</v>
          </cell>
        </row>
        <row r="473">
          <cell r="B473" t="str">
            <v>XXS</v>
          </cell>
          <cell r="C473">
            <v>1.25</v>
          </cell>
          <cell r="D473">
            <v>9.6999999999999993</v>
          </cell>
          <cell r="E473">
            <v>1</v>
          </cell>
          <cell r="F473">
            <v>0</v>
          </cell>
          <cell r="G473">
            <v>0</v>
          </cell>
          <cell r="H473">
            <v>0</v>
          </cell>
          <cell r="I473">
            <v>0.13</v>
          </cell>
          <cell r="J473">
            <v>0.67</v>
          </cell>
          <cell r="K473">
            <v>0.8</v>
          </cell>
          <cell r="L473">
            <v>0</v>
          </cell>
          <cell r="M473">
            <v>0</v>
          </cell>
          <cell r="N473">
            <v>0</v>
          </cell>
          <cell r="O473">
            <v>0</v>
          </cell>
          <cell r="P473">
            <v>2</v>
          </cell>
        </row>
        <row r="474">
          <cell r="B474" t="str">
            <v>XXS</v>
          </cell>
          <cell r="C474">
            <v>1.25</v>
          </cell>
          <cell r="D474">
            <v>9.6999999999999993</v>
          </cell>
          <cell r="E474">
            <v>1</v>
          </cell>
          <cell r="F474">
            <v>0</v>
          </cell>
          <cell r="G474">
            <v>0</v>
          </cell>
          <cell r="H474">
            <v>0</v>
          </cell>
          <cell r="I474">
            <v>0.13</v>
          </cell>
          <cell r="J474">
            <v>0.67</v>
          </cell>
          <cell r="K474">
            <v>0.8</v>
          </cell>
          <cell r="L474">
            <v>0</v>
          </cell>
          <cell r="M474">
            <v>0</v>
          </cell>
          <cell r="N474">
            <v>0</v>
          </cell>
          <cell r="O474">
            <v>0</v>
          </cell>
          <cell r="P474">
            <v>2</v>
          </cell>
        </row>
        <row r="475">
          <cell r="B475" t="str">
            <v>XXS</v>
          </cell>
          <cell r="C475">
            <v>1.5</v>
          </cell>
          <cell r="D475">
            <v>10.15</v>
          </cell>
          <cell r="E475">
            <v>1.25</v>
          </cell>
          <cell r="F475">
            <v>0</v>
          </cell>
          <cell r="G475">
            <v>0</v>
          </cell>
          <cell r="H475">
            <v>0</v>
          </cell>
          <cell r="I475">
            <v>0.15</v>
          </cell>
          <cell r="J475">
            <v>0.75</v>
          </cell>
          <cell r="K475">
            <v>0.9</v>
          </cell>
          <cell r="L475">
            <v>0</v>
          </cell>
          <cell r="M475">
            <v>0</v>
          </cell>
          <cell r="N475">
            <v>0</v>
          </cell>
          <cell r="O475">
            <v>0</v>
          </cell>
          <cell r="P475">
            <v>2</v>
          </cell>
        </row>
        <row r="476">
          <cell r="B476" t="str">
            <v>XXS</v>
          </cell>
          <cell r="C476">
            <v>1.5</v>
          </cell>
          <cell r="D476">
            <v>10.15</v>
          </cell>
          <cell r="E476">
            <v>1.25</v>
          </cell>
          <cell r="F476">
            <v>0</v>
          </cell>
          <cell r="G476">
            <v>0</v>
          </cell>
          <cell r="H476">
            <v>0</v>
          </cell>
          <cell r="I476">
            <v>0.15</v>
          </cell>
          <cell r="J476">
            <v>0.75</v>
          </cell>
          <cell r="K476">
            <v>0.9</v>
          </cell>
          <cell r="L476">
            <v>0</v>
          </cell>
          <cell r="M476">
            <v>0</v>
          </cell>
          <cell r="N476">
            <v>0</v>
          </cell>
          <cell r="O476">
            <v>0</v>
          </cell>
          <cell r="P476">
            <v>2</v>
          </cell>
        </row>
        <row r="477">
          <cell r="B477" t="str">
            <v>XXS</v>
          </cell>
          <cell r="C477">
            <v>1.5</v>
          </cell>
          <cell r="D477">
            <v>10.15</v>
          </cell>
          <cell r="E477">
            <v>1.25</v>
          </cell>
          <cell r="F477">
            <v>0</v>
          </cell>
          <cell r="G477">
            <v>0</v>
          </cell>
          <cell r="H477">
            <v>0</v>
          </cell>
          <cell r="I477">
            <v>0.15</v>
          </cell>
          <cell r="J477">
            <v>0.75</v>
          </cell>
          <cell r="K477">
            <v>0.9</v>
          </cell>
          <cell r="L477">
            <v>0</v>
          </cell>
          <cell r="M477">
            <v>0</v>
          </cell>
          <cell r="N477">
            <v>0</v>
          </cell>
          <cell r="O477">
            <v>0</v>
          </cell>
          <cell r="P477">
            <v>2</v>
          </cell>
        </row>
        <row r="478">
          <cell r="B478" t="str">
            <v>XXS</v>
          </cell>
          <cell r="C478">
            <v>2</v>
          </cell>
          <cell r="D478">
            <v>11.07</v>
          </cell>
          <cell r="E478">
            <v>1.25</v>
          </cell>
          <cell r="F478">
            <v>0</v>
          </cell>
          <cell r="G478">
            <v>0</v>
          </cell>
          <cell r="H478">
            <v>0</v>
          </cell>
          <cell r="I478">
            <v>0.2</v>
          </cell>
          <cell r="J478">
            <v>1</v>
          </cell>
          <cell r="K478">
            <v>1.2</v>
          </cell>
          <cell r="L478">
            <v>0</v>
          </cell>
          <cell r="M478">
            <v>0</v>
          </cell>
          <cell r="N478">
            <v>0</v>
          </cell>
          <cell r="O478">
            <v>0</v>
          </cell>
          <cell r="P478">
            <v>4</v>
          </cell>
        </row>
        <row r="479">
          <cell r="B479" t="str">
            <v>XXS</v>
          </cell>
          <cell r="C479">
            <v>2</v>
          </cell>
          <cell r="D479">
            <v>11.07</v>
          </cell>
          <cell r="E479">
            <v>1.25</v>
          </cell>
          <cell r="F479">
            <v>0</v>
          </cell>
          <cell r="G479">
            <v>0</v>
          </cell>
          <cell r="H479">
            <v>0</v>
          </cell>
          <cell r="I479">
            <v>0.2</v>
          </cell>
          <cell r="J479">
            <v>1</v>
          </cell>
          <cell r="K479">
            <v>1.2</v>
          </cell>
          <cell r="L479">
            <v>0</v>
          </cell>
          <cell r="M479">
            <v>0</v>
          </cell>
          <cell r="N479">
            <v>0</v>
          </cell>
          <cell r="O479">
            <v>0</v>
          </cell>
          <cell r="P479">
            <v>4</v>
          </cell>
        </row>
        <row r="480">
          <cell r="B480" t="str">
            <v>XXS</v>
          </cell>
          <cell r="C480">
            <v>2</v>
          </cell>
          <cell r="D480">
            <v>11.07</v>
          </cell>
          <cell r="E480">
            <v>1.25</v>
          </cell>
          <cell r="F480">
            <v>0</v>
          </cell>
          <cell r="G480">
            <v>0</v>
          </cell>
          <cell r="H480">
            <v>0</v>
          </cell>
          <cell r="I480">
            <v>0.2</v>
          </cell>
          <cell r="J480">
            <v>1</v>
          </cell>
          <cell r="K480">
            <v>1.2</v>
          </cell>
          <cell r="L480">
            <v>0</v>
          </cell>
          <cell r="M480">
            <v>0</v>
          </cell>
          <cell r="N480">
            <v>0</v>
          </cell>
          <cell r="O480">
            <v>0</v>
          </cell>
          <cell r="P480">
            <v>4</v>
          </cell>
        </row>
        <row r="481">
          <cell r="B481" t="str">
            <v>XXS</v>
          </cell>
          <cell r="C481">
            <v>2.5</v>
          </cell>
          <cell r="D481">
            <v>14.02</v>
          </cell>
          <cell r="E481">
            <v>1.25</v>
          </cell>
          <cell r="F481">
            <v>0</v>
          </cell>
          <cell r="G481">
            <v>0</v>
          </cell>
          <cell r="H481">
            <v>0</v>
          </cell>
          <cell r="I481">
            <v>0.25</v>
          </cell>
          <cell r="J481">
            <v>1.7</v>
          </cell>
          <cell r="K481">
            <v>1.95</v>
          </cell>
          <cell r="L481">
            <v>0</v>
          </cell>
          <cell r="M481">
            <v>0</v>
          </cell>
          <cell r="N481">
            <v>0</v>
          </cell>
          <cell r="O481">
            <v>0</v>
          </cell>
          <cell r="P481">
            <v>4</v>
          </cell>
        </row>
        <row r="482">
          <cell r="B482" t="str">
            <v>XXS</v>
          </cell>
          <cell r="C482">
            <v>3</v>
          </cell>
          <cell r="D482">
            <v>15.24</v>
          </cell>
          <cell r="E482">
            <v>1.5</v>
          </cell>
          <cell r="F482">
            <v>0</v>
          </cell>
          <cell r="G482">
            <v>0</v>
          </cell>
          <cell r="H482">
            <v>0</v>
          </cell>
          <cell r="I482">
            <v>0.3</v>
          </cell>
          <cell r="J482">
            <v>2.39</v>
          </cell>
          <cell r="K482">
            <v>2.69</v>
          </cell>
          <cell r="L482">
            <v>0</v>
          </cell>
          <cell r="M482">
            <v>0</v>
          </cell>
          <cell r="N482">
            <v>0</v>
          </cell>
          <cell r="O482">
            <v>0</v>
          </cell>
          <cell r="P482">
            <v>4</v>
          </cell>
        </row>
        <row r="483">
          <cell r="B483" t="str">
            <v>XXS</v>
          </cell>
          <cell r="C483">
            <v>4</v>
          </cell>
          <cell r="D483">
            <v>17.12</v>
          </cell>
          <cell r="E483">
            <v>1.5</v>
          </cell>
          <cell r="F483">
            <v>0</v>
          </cell>
          <cell r="G483">
            <v>0</v>
          </cell>
          <cell r="H483">
            <v>0</v>
          </cell>
          <cell r="I483">
            <v>0.41</v>
          </cell>
          <cell r="J483">
            <v>4.09</v>
          </cell>
          <cell r="K483">
            <v>4.5</v>
          </cell>
          <cell r="L483">
            <v>0</v>
          </cell>
          <cell r="M483">
            <v>0</v>
          </cell>
          <cell r="N483">
            <v>0</v>
          </cell>
          <cell r="O483">
            <v>0</v>
          </cell>
          <cell r="P483">
            <v>4</v>
          </cell>
        </row>
        <row r="484">
          <cell r="B484" t="str">
            <v>XXS</v>
          </cell>
          <cell r="C484">
            <v>5</v>
          </cell>
          <cell r="D484">
            <v>19.05</v>
          </cell>
          <cell r="E484">
            <v>2</v>
          </cell>
          <cell r="F484">
            <v>0</v>
          </cell>
          <cell r="G484">
            <v>0</v>
          </cell>
          <cell r="H484">
            <v>0</v>
          </cell>
          <cell r="I484">
            <v>0.51</v>
          </cell>
          <cell r="J484">
            <v>4.43</v>
          </cell>
          <cell r="K484">
            <v>4.9399999999999995</v>
          </cell>
          <cell r="L484">
            <v>0</v>
          </cell>
          <cell r="M484">
            <v>0</v>
          </cell>
          <cell r="N484">
            <v>0</v>
          </cell>
          <cell r="O484">
            <v>0</v>
          </cell>
          <cell r="P484">
            <v>4</v>
          </cell>
        </row>
        <row r="485">
          <cell r="B485" t="str">
            <v>XXS</v>
          </cell>
          <cell r="C485">
            <v>6</v>
          </cell>
          <cell r="D485">
            <v>21.95</v>
          </cell>
          <cell r="E485">
            <v>2</v>
          </cell>
          <cell r="F485">
            <v>0</v>
          </cell>
          <cell r="G485">
            <v>0</v>
          </cell>
          <cell r="H485">
            <v>0</v>
          </cell>
          <cell r="I485">
            <v>0.61</v>
          </cell>
          <cell r="J485">
            <v>8.09</v>
          </cell>
          <cell r="K485">
            <v>8.6999999999999993</v>
          </cell>
          <cell r="L485">
            <v>0</v>
          </cell>
          <cell r="M485">
            <v>0</v>
          </cell>
          <cell r="N485">
            <v>0</v>
          </cell>
          <cell r="O485">
            <v>0</v>
          </cell>
          <cell r="P485">
            <v>4</v>
          </cell>
        </row>
        <row r="486">
          <cell r="B486" t="str">
            <v>XXS</v>
          </cell>
          <cell r="C486">
            <v>8</v>
          </cell>
          <cell r="D486">
            <v>22.23</v>
          </cell>
          <cell r="E486">
            <v>2</v>
          </cell>
          <cell r="F486">
            <v>0</v>
          </cell>
          <cell r="G486">
            <v>0</v>
          </cell>
          <cell r="H486">
            <v>0</v>
          </cell>
          <cell r="I486">
            <v>0.81</v>
          </cell>
          <cell r="J486">
            <v>11.49</v>
          </cell>
          <cell r="K486">
            <v>12.3</v>
          </cell>
          <cell r="L486">
            <v>0</v>
          </cell>
          <cell r="M486">
            <v>0</v>
          </cell>
          <cell r="N486">
            <v>0</v>
          </cell>
          <cell r="O486">
            <v>0</v>
          </cell>
          <cell r="P486">
            <v>4</v>
          </cell>
        </row>
        <row r="487">
          <cell r="B487" t="str">
            <v>XXS</v>
          </cell>
          <cell r="C487">
            <v>10</v>
          </cell>
          <cell r="D487">
            <v>25.4</v>
          </cell>
          <cell r="E487" t="str">
            <v>N</v>
          </cell>
          <cell r="F487">
            <v>0</v>
          </cell>
          <cell r="G487">
            <v>0</v>
          </cell>
          <cell r="H487">
            <v>0</v>
          </cell>
          <cell r="I487">
            <v>1.01</v>
          </cell>
          <cell r="J487">
            <v>18.489999999999998</v>
          </cell>
          <cell r="K487">
            <v>19.5</v>
          </cell>
          <cell r="L487">
            <v>0</v>
          </cell>
          <cell r="M487">
            <v>0</v>
          </cell>
          <cell r="N487">
            <v>0</v>
          </cell>
          <cell r="O487">
            <v>0</v>
          </cell>
          <cell r="P487">
            <v>4</v>
          </cell>
        </row>
        <row r="488">
          <cell r="B488" t="str">
            <v>XXS</v>
          </cell>
          <cell r="C488">
            <v>12</v>
          </cell>
          <cell r="D488">
            <v>25.4</v>
          </cell>
          <cell r="E488" t="str">
            <v>N</v>
          </cell>
          <cell r="F488">
            <v>0</v>
          </cell>
          <cell r="G488">
            <v>0</v>
          </cell>
          <cell r="H488">
            <v>0</v>
          </cell>
          <cell r="I488">
            <v>1.22</v>
          </cell>
          <cell r="J488">
            <v>21.27</v>
          </cell>
          <cell r="K488">
            <v>22.49</v>
          </cell>
          <cell r="L488">
            <v>0</v>
          </cell>
          <cell r="M488">
            <v>0</v>
          </cell>
          <cell r="N488">
            <v>0</v>
          </cell>
          <cell r="O488">
            <v>0</v>
          </cell>
          <cell r="P488">
            <v>6</v>
          </cell>
        </row>
        <row r="489">
          <cell r="B489">
            <v>8.73</v>
          </cell>
          <cell r="C489">
            <v>64</v>
          </cell>
          <cell r="D489">
            <v>8.73</v>
          </cell>
          <cell r="E489">
            <v>1</v>
          </cell>
          <cell r="F489">
            <v>0</v>
          </cell>
          <cell r="G489">
            <v>0</v>
          </cell>
          <cell r="H489">
            <v>0</v>
          </cell>
          <cell r="I489">
            <v>6.49</v>
          </cell>
          <cell r="J489">
            <v>20.29</v>
          </cell>
          <cell r="K489">
            <v>26.78</v>
          </cell>
          <cell r="L489">
            <v>0</v>
          </cell>
          <cell r="M489">
            <v>0</v>
          </cell>
          <cell r="N489">
            <v>0</v>
          </cell>
          <cell r="O489">
            <v>0</v>
          </cell>
          <cell r="P489">
            <v>21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sheetData sheetId="52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sheetData sheetId="551" refreshError="1"/>
      <sheetData sheetId="552" refreshError="1"/>
      <sheetData sheetId="553" refreshError="1"/>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sheetData sheetId="576"/>
      <sheetData sheetId="577" refreshError="1"/>
      <sheetData sheetId="578" refreshError="1"/>
      <sheetData sheetId="579" refreshError="1"/>
      <sheetData sheetId="580" refreshError="1"/>
      <sheetData sheetId="581"/>
      <sheetData sheetId="582"/>
      <sheetData sheetId="583" refreshError="1"/>
      <sheetData sheetId="584"/>
      <sheetData sheetId="585"/>
      <sheetData sheetId="586"/>
      <sheetData sheetId="587"/>
      <sheetData sheetId="588"/>
      <sheetData sheetId="589" refreshError="1"/>
      <sheetData sheetId="590" refreshError="1"/>
      <sheetData sheetId="591"/>
      <sheetData sheetId="592"/>
      <sheetData sheetId="593"/>
      <sheetData sheetId="594"/>
      <sheetData sheetId="595"/>
      <sheetData sheetId="596"/>
      <sheetData sheetId="597"/>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i khoan"/>
      <sheetName val="So KT"/>
      <sheetName val="Module2"/>
      <sheetName val="Module1"/>
      <sheetName val="Module3"/>
      <sheetName val="Congty"/>
      <sheetName val="VPPN"/>
      <sheetName val="XN74"/>
      <sheetName val="XN54"/>
      <sheetName val="XN33"/>
      <sheetName val="NK96"/>
      <sheetName val="XL4Test5"/>
      <sheetName val="tong hop"/>
      <sheetName val="phan tich DG"/>
      <sheetName val="gia vat lieu"/>
      <sheetName val="gia xe may"/>
      <sheetName val="gia nhan cong"/>
      <sheetName val="28-9"/>
      <sheetName val="27-9"/>
      <sheetName val="26-9"/>
      <sheetName val="25-9"/>
      <sheetName val="24-9"/>
      <sheetName val="23-9"/>
      <sheetName val="22-9"/>
      <sheetName val="21-9"/>
      <sheetName val="20-9"/>
      <sheetName val="19-9"/>
      <sheetName val="18-9"/>
      <sheetName val="17-9"/>
      <sheetName val="16-9"/>
      <sheetName val="15-9"/>
      <sheetName val="14-9"/>
      <sheetName val="13-9"/>
      <sheetName val="12-9"/>
      <sheetName val="11-9"/>
      <sheetName val="10-9"/>
      <sheetName val="9-9"/>
      <sheetName val="8-9"/>
      <sheetName val="7-9"/>
      <sheetName val="6-9"/>
      <sheetName val="5-9"/>
      <sheetName val="4-9"/>
      <sheetName val="3-9"/>
      <sheetName val="2-9"/>
      <sheetName val="1-9"/>
      <sheetName val="30-8"/>
      <sheetName val="29-8"/>
      <sheetName val="28-8"/>
      <sheetName val="27-8"/>
      <sheetName val="26-8"/>
      <sheetName val="25-8"/>
      <sheetName val="24-8"/>
      <sheetName val="23-8"/>
      <sheetName val="22-8"/>
      <sheetName val="21-8"/>
      <sheetName val="20-8"/>
      <sheetName val="19-8"/>
      <sheetName val="18-8"/>
      <sheetName val="17-8"/>
      <sheetName val="16-8"/>
      <sheetName val="15-8"/>
      <sheetName val="14-8"/>
      <sheetName val="13-8"/>
      <sheetName val="12-8"/>
      <sheetName val="11-8"/>
      <sheetName val="10-8"/>
      <sheetName val="9-8"/>
      <sheetName val="8-8"/>
      <sheetName val="7-8"/>
      <sheetName val="6-8"/>
      <sheetName val="5-8"/>
      <sheetName val="4-8"/>
      <sheetName val="03-8"/>
      <sheetName val="02-8"/>
      <sheetName val="01-8"/>
      <sheetName val="31-7"/>
      <sheetName val="30-7"/>
      <sheetName val="29-7"/>
      <sheetName val="28-7"/>
      <sheetName val="mau"/>
      <sheetName val="00000000"/>
      <sheetName val="10000000"/>
      <sheetName val="Sheet2"/>
      <sheetName val="Sheet1"/>
      <sheetName val="400-415.37"/>
      <sheetName val="KL NR2"/>
      <sheetName val="NR2 565 PQ DQ"/>
      <sheetName val="565 DD"/>
      <sheetName val="M2-415.37"/>
      <sheetName val="Cong"/>
      <sheetName val="507 PQ"/>
      <sheetName val="507 DD"/>
      <sheetName val=" Subbase"/>
      <sheetName val="NR2"/>
      <sheetName val="TN"/>
      <sheetName val="ND"/>
      <sheetName val="VL"/>
      <sheetName val="Do Thi Tho M.M (1)"/>
      <sheetName val="Nguyen Van Ly M.M (2)"/>
      <sheetName val="Dinh Van Hai M.M (3)"/>
      <sheetName val="Tran Van Thai  M.M (4) "/>
      <sheetName val="Tran Thi lan  M.M (5) "/>
      <sheetName val="Pham Thi Thin  M.M (6)"/>
      <sheetName val="Pham Thi Thuong  M.M (7)"/>
      <sheetName val="le Thi Thuc  M.M (8)"/>
      <sheetName val="Ngo Van Nhan M.M (9)"/>
      <sheetName val="Le Tat Ve M.M (10)"/>
      <sheetName val="Le Tat Ve M.M (11)"/>
      <sheetName val="Le Thi Nhan M.M (12)"/>
      <sheetName val="Le Thi Nhan 12(2)"/>
      <sheetName val="Doan Van Chin 13(1)"/>
      <sheetName val="Doan Van Chin 13(2)"/>
      <sheetName val="Dinh Van Ranh 14(1)"/>
      <sheetName val="Nguyen Duy Lien 15(2)"/>
      <sheetName val="Le Huu Hanh 16(1)"/>
      <sheetName val="Le Huu Hanh 16(2)"/>
      <sheetName val="Le Tat Ve 17(2)"/>
      <sheetName val="Phung Thi Hien 18(1)"/>
      <sheetName val="Phung Thi Hien 18(2)"/>
      <sheetName val="Ngo Xuan Dap 19(2)"/>
      <sheetName val="Le Huu Hung 20(2)"/>
      <sheetName val="Le Tri An 21(2)"/>
      <sheetName val="Hoang Van Chuong 22(2)"/>
      <sheetName val="Le Thi Ly 23(2)"/>
      <sheetName val="Vu Dinh Tre 24(2)"/>
      <sheetName val="Le Huu Hoa 25(2)"/>
      <sheetName val="Le Tat Ve 26(2)"/>
      <sheetName val="Hoang Thi Binh 27(2)"/>
      <sheetName val="Hoang Thi Binh 28(2)"/>
      <sheetName val="Le Huu Thuy 29(2)"/>
      <sheetName val="Mau moi"/>
      <sheetName val="PV THIEU(2)"/>
      <sheetName val="NTMEN4(1)"/>
      <sheetName val="XL4Poppy"/>
      <sheetName val="MTL$-INTER"/>
      <sheetName val="THCP"/>
      <sheetName val="BQT"/>
      <sheetName val="RG"/>
      <sheetName val="Sheet3"/>
      <sheetName val="BCVT"/>
      <sheetName val="BKHD"/>
      <sheetName val="Phu cap"/>
      <sheetName val="phu cap nam"/>
      <sheetName val="Mau 1 PGD"/>
      <sheetName val="Mau 2PGD"/>
      <sheetName val="Mau 3 PGD"/>
      <sheetName val="mau so 01A"/>
      <sheetName val="mau so 2"/>
      <sheetName val="mau so 3"/>
      <sheetName val="PCCM"/>
      <sheetName val="KQHDKD"/>
      <sheetName val="KHOI_DONG"/>
      <sheetName val="Inctiettk"/>
      <sheetName val="cd taikhoan"/>
      <sheetName val="NK_CHUNG"/>
      <sheetName val="CD_PSINH"/>
      <sheetName val="CDKT"/>
      <sheetName val="MAKHACH"/>
      <sheetName val="TH_CNO"/>
      <sheetName val="GVL"/>
      <sheetName val="NEW-PANEL"/>
      <sheetName val="DOAM0654CAS"/>
      <sheetName val="hold5"/>
      <sheetName val="hold6"/>
      <sheetName val="tienluong"/>
      <sheetName val="C/ngty"/>
      <sheetName val=""/>
      <sheetName val="VC"/>
      <sheetName val="chitiet"/>
      <sheetName val="sat"/>
      <sheetName val="ptvt"/>
      <sheetName val="DI-ESTI"/>
      <sheetName val="Hoang Van Chuong _x0000_2(2)"/>
      <sheetName val="X_x0000_4Test5"/>
      <sheetName val="Phung Thi HIen 18(2_x0009_"/>
      <sheetName val="Le Tri An 2_x0011_(2)"/>
      <sheetName val="H/ang Van Chuong 22(2)"/>
      <sheetName val="Le_x0000_Huu Hoa 25(2)"/>
      <sheetName val="TT"/>
      <sheetName val="Le Huu Thuy 2_x0019_(2)"/>
      <sheetName val="DI_ESTI"/>
      <sheetName val="klnd"/>
      <sheetName val="DTmd"/>
      <sheetName val="thnl"/>
      <sheetName val="htxl"/>
      <sheetName val="bvl"/>
      <sheetName val="kpct"/>
      <sheetName val="THKP"/>
      <sheetName val="Le Tat Ve M.M (1ÿÿ"/>
      <sheetName val="Le ThÿÿNhan M.M (12)"/>
      <sheetName val="LIST"/>
      <sheetName val="Phung Thi HIen 18(2 "/>
      <sheetName val="Nguyen Duy Lien ႀ￸(2)"/>
      <sheetName val="ଶᐭ8"/>
      <sheetName val="Le?Huu Hoa 25(2)"/>
      <sheetName val="Nguyen Duy Lien ??(2)"/>
      <sheetName val="Le"/>
      <sheetName val="Le Thi Ly 23(2_x0009_"/>
      <sheetName val="SPL4"/>
      <sheetName val="DG chi tiet"/>
      <sheetName val="PTDG"/>
      <sheetName val="tra-vat-lieu"/>
      <sheetName val="Hoang Van Chuong ?2(2)"/>
      <sheetName val="X?4Test5"/>
      <sheetName val="Tra_bang"/>
      <sheetName val="BTH phi"/>
      <sheetName val="BLT phi"/>
      <sheetName val="phi,le phi"/>
      <sheetName val="Bien Lai TON"/>
      <sheetName val="BCQT "/>
      <sheetName val="Giay di duong"/>
      <sheetName val="BC QT cua tung ap"/>
      <sheetName val="GIAO CHI TIEU THU QUY 07"/>
      <sheetName val="BANG TONG HOP GIAY NOP TIEN"/>
      <sheetName val="Hoang Van Chuong "/>
      <sheetName val="X"/>
      <sheetName val="??8"/>
      <sheetName val="PR THIEU(2)"/>
      <sheetName val="T11,12-2001"/>
      <sheetName val="General"/>
      <sheetName val="Le Heu Hoa 25(2_x0009_"/>
      <sheetName val="Hoang Thi Binh 08(2)"/>
      <sheetName val="XJ74"/>
      <sheetName val="NR2Ƞ565 PQ DQ"/>
      <sheetName val="ma_pt"/>
      <sheetName val="Truot_nen"/>
      <sheetName val="DD 10KV"/>
      <sheetName val="CSDL"/>
      <sheetName val="BK"/>
      <sheetName val="PNK"/>
      <sheetName val="PXK"/>
      <sheetName val="PTL"/>
      <sheetName val="NXT"/>
      <sheetName val="STH131"/>
      <sheetName val="MAU PX"/>
      <sheetName val="331"/>
      <sheetName val="IBASE"/>
      <sheetName val="Girder"/>
      <sheetName val="Pham Thi Thuong  M.M (7i"/>
      <sheetName val="13)8"/>
      <sheetName val="Le Thi Nha_x0000__x0000_f_x0000__x0001__x0000__x0000_"/>
      <sheetName val="_x0002__x0000_"/>
      <sheetName val="VL10KV"/>
      <sheetName val="TBA 250"/>
      <sheetName val="VL 0_4KV"/>
      <sheetName val="VLCong to"/>
      <sheetName val="MïJule2"/>
      <sheetName val="C_ngty"/>
      <sheetName val="H_ang Van Chuong 22(2)"/>
      <sheetName val="THONG KE"/>
      <sheetName val="Tai_khoan"/>
      <sheetName val="So_KT"/>
      <sheetName val="tong_hop"/>
      <sheetName val="phan_tich_DG"/>
      <sheetName val="gia_vat_lieu"/>
      <sheetName val="gia_xe_may"/>
      <sheetName val="gia_nhan_cong"/>
      <sheetName val="cd_taikhoan"/>
      <sheetName val="Do_Thi_Tho_M_M_(1)"/>
      <sheetName val="Nguyen_Van_Ly_M_M_(2)"/>
      <sheetName val="Dinh_Van_Hai_M_M_(3)"/>
      <sheetName val="Tran_Van_Thai__M_M_(4)_"/>
      <sheetName val="Tran_Thi_lan__M_M_(5)_"/>
      <sheetName val="Pham_Thi_Thin__M_M_(6)"/>
      <sheetName val="Pham_Thi_Thuong__M_M_(7)"/>
      <sheetName val="le_Thi_Thuc__M_M_(8)"/>
      <sheetName val="Ngo_Van_Nhan_M_M_(9)"/>
      <sheetName val="Le_Tat_Ve_M_M_(10)"/>
      <sheetName val="Le_Tat_Ve_M_M_(11)"/>
      <sheetName val="Le_Thi_Nhan_M_M_(12)"/>
      <sheetName val="Le_Thi_Nhan_12(2)"/>
      <sheetName val="Doan_Van_Chin_13(1)"/>
      <sheetName val="Doan_Van_Chin_13(2)"/>
      <sheetName val="Dinh_Van_Ranh_14(1)"/>
      <sheetName val="Nguyen_Duy_Lien_15(2)"/>
      <sheetName val="Le_Huu_Hanh_16(1)"/>
      <sheetName val="Le_Huu_Hanh_16(2)"/>
      <sheetName val="Le_Tat_Ve_17(2)"/>
      <sheetName val="Phung_Thi_Hien_18(1)"/>
      <sheetName val="Phung_Thi_Hien_18(2)"/>
      <sheetName val="Ngo_Xuan_Dap_19(2)"/>
      <sheetName val="Le_Huu_Hung_20(2)"/>
      <sheetName val="Le_Tri_An_21(2)"/>
      <sheetName val="Hoang_Van_Chuong_22(2)"/>
      <sheetName val="Le_Thi_Ly_23(2)"/>
      <sheetName val="Vu_Dinh_Tre_24(2)"/>
      <sheetName val="Le_Huu_Hoa_25(2)"/>
      <sheetName val="Le_Tat_Ve_26(2)"/>
      <sheetName val="Hoang_Thi_Binh_27(2)"/>
      <sheetName val="Hoang_Thi_Binh_28(2)"/>
      <sheetName val="Le_Huu_Thuy_29(2)"/>
      <sheetName val="Mau_moi"/>
      <sheetName val="PV_THIEU(2)"/>
      <sheetName val="400-415_37"/>
      <sheetName val="KL_NR2"/>
      <sheetName val="NR2_565_PQ_DQ"/>
      <sheetName val="565_DD"/>
      <sheetName val="M2-415_37"/>
      <sheetName val="507_PQ"/>
      <sheetName val="507_DD"/>
      <sheetName val="_Subbase"/>
      <sheetName val="Phu_cap"/>
      <sheetName val="phu_cap_nam"/>
      <sheetName val="Mau_1_PGD"/>
      <sheetName val="Mau_2PGD"/>
      <sheetName val="Mau_3_PGD"/>
      <sheetName val="mau_so_01A"/>
      <sheetName val="mau_so_2"/>
      <sheetName val="mau_so_3"/>
      <sheetName val="LDC"/>
      <sheetName val="LDB"/>
      <sheetName val="LDA"/>
      <sheetName val="LD"/>
      <sheetName val="Sbq18"/>
      <sheetName val="_x0011_3-8"/>
      <sheetName val="Nguyen Duy Lien __(2)"/>
      <sheetName val="Le_Huu Hoa 25(2)"/>
      <sheetName val="__8"/>
      <sheetName val="Hoang Van Chuong _2(2)"/>
      <sheetName val="X_4Test5"/>
      <sheetName val="Le_x0000_Huu Hanh 16(1)"/>
      <sheetName val="Le Thi_x0000_Nhan M.M (12)"/>
      <sheetName val="KEM NGHIEN GIA CONG"/>
      <sheetName val="SOKT-Q3CT"/>
      <sheetName val="Sheet26"/>
      <sheetName val="Le Thi Nha"/>
      <sheetName val="Le Thi Ly 23(2 "/>
      <sheetName val="Module#"/>
      <sheetName val="Book 1 Summary"/>
      <sheetName val="DMTK"/>
      <sheetName val="Parem"/>
      <sheetName val="FD"/>
      <sheetName val="GI"/>
      <sheetName val="EE (3)"/>
      <sheetName val="PAVEMENT"/>
      <sheetName val="TRAFFIC"/>
      <sheetName val="DANGBAN"/>
      <sheetName val="Le Thi Nha??f?_x0001_??"/>
      <sheetName val="_x0002_?"/>
      <sheetName val="Pham ThiðThuong  M.M (7)"/>
      <sheetName val="Le Tat Ve M.M (19)"/>
      <sheetName val="Le Thi"/>
      <sheetName val="Le Thi Nha__f__x0001___"/>
      <sheetName val="_x0002__"/>
      <sheetName val="Chi Tiet"/>
      <sheetName val="ESTI."/>
      <sheetName val="_x0004_OAM0654CAS"/>
      <sheetName val="tra_vat_lieu"/>
      <sheetName val="NR2?565 PQ DQ"/>
      <sheetName val="SumSBU"/>
      <sheetName val="Dinh nghia"/>
      <sheetName val="NHATKYC"/>
      <sheetName val="ctTBA"/>
      <sheetName val="400-015.37"/>
      <sheetName val="hgld5"/>
      <sheetName val="Le2_x0000__x0000_ Hoa 25(2)"/>
      <sheetName val="N61"/>
      <sheetName val="Le Heu Hoa 25(2 "/>
      <sheetName val="DTCT"/>
      <sheetName val="MTO REV.2(ARMOR)"/>
      <sheetName val="so chi tiet"/>
      <sheetName val="nhap theo ngay vao"/>
      <sheetName val="ptdg "/>
      <sheetName val="ptke"/>
      <sheetName val="phu_x0000_cap nam"/>
      <sheetName val="MTO REV.0"/>
      <sheetName val="Le?Huu Hanh 16(1)"/>
      <sheetName val="Le Thi?Nhan M.M (12)"/>
      <sheetName val="pp1p"/>
      <sheetName val="pp3p "/>
      <sheetName val="pp3p_NC"/>
      <sheetName val="ppht"/>
      <sheetName val="Loading"/>
      <sheetName val="Solieu"/>
      <sheetName val="Pham Thi(Thuong  M.M (7)"/>
      <sheetName val="Pham T(i Thuong  M.M (7)"/>
      <sheetName val="NHATKY"/>
      <sheetName val="Le2"/>
      <sheetName val="NR2_565 PQ DQ"/>
      <sheetName val="Le2?? Hoa 25(2)"/>
      <sheetName val="phu?cap nam"/>
      <sheetName val="Le Thi Nha?f?_x0001_?"/>
      <sheetName val="BDMTK"/>
      <sheetName val="SOKTMAY"/>
      <sheetName val="SUMMARY-BILL4"/>
      <sheetName val="Main"/>
      <sheetName val="Le Hue Hanh 16(2)"/>
      <sheetName val="Tables"/>
      <sheetName val="ma-pt"/>
      <sheetName val="28-8_x0000__x0000__x0000__x0000__x0000__x0000__x0000__x0000__x0000__x0000__x0000__x0000_㢈ȣ_x0000__x0004__x0000__x0000__x0000__x0000__x0000__x0000_䴀ȣ_x0000__x0000__x0000_"/>
      <sheetName val="28-8????????????㢈ȣ?_x0004_??????䴀ȣ???"/>
      <sheetName val="Modulm3"/>
      <sheetName val="Look_up_table"/>
      <sheetName val="10á0000"/>
      <sheetName val="Hoang_Van_Chuong_2(2)"/>
      <sheetName val="Phung_Thi_HIen_18(2_1"/>
      <sheetName val="Le_Tri_An_2(2)"/>
      <sheetName val="H/ang_Van_Chuong_22(2)"/>
      <sheetName val="LeHuu_Hoa_25(2)"/>
      <sheetName val="Le_Huu_Thuy_2(2)"/>
      <sheetName val="Le_Tat_Ve_M_M_(1ÿÿ"/>
      <sheetName val="Le_ThÿÿNhan_M_M_(12)"/>
      <sheetName val="THONG_KE"/>
      <sheetName val="Phung_Thi_HIen_18(2_"/>
      <sheetName val="Nguyen_Duy_Lien_ႀ￸(2)"/>
      <sheetName val="Nguyen_Duy_Lien_??(2)"/>
      <sheetName val="DG_chi_tiet"/>
      <sheetName val="Tai_khoan1"/>
      <sheetName val="So_KT1"/>
      <sheetName val="tong_hop1"/>
      <sheetName val="phan_tich_DG1"/>
      <sheetName val="gia_vat_lieu1"/>
      <sheetName val="gia_xe_may1"/>
      <sheetName val="gia_nhan_cong1"/>
      <sheetName val="400-415_371"/>
      <sheetName val="KL_NR21"/>
      <sheetName val="NR2_565_PQ_DQ1"/>
      <sheetName val="565_DD1"/>
      <sheetName val="M2-415_371"/>
      <sheetName val="507_PQ1"/>
      <sheetName val="507_DD1"/>
      <sheetName val="_Subbase1"/>
      <sheetName val="Do_Thi_Tho_M_M_(1)1"/>
      <sheetName val="Nguyen_Van_Ly_M_M_(2)1"/>
      <sheetName val="Dinh_Van_Hai_M_M_(3)1"/>
      <sheetName val="Tran_Van_Thai__M_M_(4)_1"/>
      <sheetName val="Tran_Thi_lan__M_M_(5)_1"/>
      <sheetName val="Pham_Thi_Thin__M_M_(6)1"/>
      <sheetName val="Pham_Thi_Thuong__M_M_(7)1"/>
      <sheetName val="le_Thi_Thuc__M_M_(8)1"/>
      <sheetName val="Ngo_Van_Nhan_M_M_(9)1"/>
      <sheetName val="Le_Tat_Ve_M_M_(10)1"/>
      <sheetName val="Le_Tat_Ve_M_M_(11)1"/>
      <sheetName val="Le_Thi_Nhan_M_M_(12)1"/>
      <sheetName val="Le_Thi_Nhan_12(2)1"/>
      <sheetName val="Doan_Van_Chin_13(1)1"/>
      <sheetName val="Doan_Van_Chin_13(2)1"/>
      <sheetName val="Dinh_Van_Ranh_14(1)1"/>
      <sheetName val="Nguyen_Duy_Lien_15(2)1"/>
      <sheetName val="Le_Huu_Hanh_16(1)1"/>
      <sheetName val="Le_Huu_Hanh_16(2)1"/>
      <sheetName val="Le_Tat_Ve_17(2)1"/>
      <sheetName val="Phung_Thi_Hien_18(1)1"/>
      <sheetName val="Phung_Thi_Hien_18(2)1"/>
      <sheetName val="Ngo_Xuan_Dap_19(2)1"/>
      <sheetName val="Le_Huu_Hung_20(2)1"/>
      <sheetName val="Le_Tri_An_21(2)1"/>
      <sheetName val="Hoang_Van_Chuong_22(2)1"/>
      <sheetName val="Le_Thi_Ly_23(2)1"/>
      <sheetName val="Vu_Dinh_Tre_24(2)1"/>
      <sheetName val="Le_Huu_Hoa_25(2)1"/>
      <sheetName val="Le_Tat_Ve_26(2)1"/>
      <sheetName val="Hoang_Thi_Binh_27(2)1"/>
      <sheetName val="Hoang_Thi_Binh_28(2)1"/>
      <sheetName val="Le_Huu_Thuy_29(2)1"/>
      <sheetName val="Mau_moi1"/>
      <sheetName val="PV_THIEU(2)1"/>
      <sheetName val="Phu_cap1"/>
      <sheetName val="phu_cap_nam1"/>
      <sheetName val="Mau_1_PGD1"/>
      <sheetName val="Mau_2PGD1"/>
      <sheetName val="Mau_3_PGD1"/>
      <sheetName val="mau_so_01A1"/>
      <sheetName val="mau_so_21"/>
      <sheetName val="mau_so_31"/>
      <sheetName val="cd_taikhoan1"/>
      <sheetName val="Phung_Thi_HIen_18(2 "/>
      <sheetName val="H/ang_Van_Chuong_22(2)1"/>
      <sheetName val="Le_Tat_Ve_M_M_(1ÿÿ1"/>
      <sheetName val="Le_ThÿÿNhan_M_M_(12)1"/>
      <sheetName val="THONG_KE1"/>
      <sheetName val="Phung_Thi_HIen_18(2_2"/>
      <sheetName val="Nguyen_Duy_Lien_ႀ￸(2)1"/>
      <sheetName val="Nguyen_Duy_Lien_??(2)1"/>
      <sheetName val="DG_chi_tiet1"/>
      <sheetName val="DULIEU"/>
      <sheetName val="Doan Van ࡃhin 13(1)"/>
      <sheetName val="Le?Huu_Hoa_25(2)"/>
      <sheetName val="BTH_phi"/>
      <sheetName val="BLT_phi"/>
      <sheetName val="phi,le_phi"/>
      <sheetName val="Bien_Lai_TON"/>
      <sheetName val="BCQT_"/>
      <sheetName val="Giay_di_duong"/>
      <sheetName val="BC_QT_cua_tung_ap"/>
      <sheetName val="GIAO_CHI_TIEU_THU_QUY_07"/>
      <sheetName val="BANG_TONG_HOP_GIAY_NOP_TIEN"/>
      <sheetName val="Le_Thi_Ly_23(2_1"/>
      <sheetName val="Hoang_Van_Chuong_?2(2)"/>
      <sheetName val="H_ang_Van_Chuong_22(2)"/>
      <sheetName val="Hoang_Van_Chuong_"/>
      <sheetName val="MAU_PX"/>
      <sheetName val="KEM_NGHIEN_GIA_CONG"/>
      <sheetName val="NR2Ƞ565_PQ_DQ"/>
      <sheetName val="Nguyen_Duy_Lien___(2)"/>
      <sheetName val="Le_Huu_Hoa_25(2)2"/>
      <sheetName val="Hoang_Van_Chuong__2(2)"/>
      <sheetName val="Le_Thi_Nhaf"/>
      <sheetName val="OAM0654CAS"/>
      <sheetName val="DD_10KV"/>
      <sheetName val="Pham_Thi_Thuong__M_M_(7i"/>
      <sheetName val="3-8"/>
      <sheetName val="Le_Heu_Hoa_25(2_"/>
      <sheetName val="Hoang_Thi_Binh_08(2)"/>
      <sheetName val="PR_THIEU(2)"/>
      <sheetName val="Le_Thi_Nha"/>
      <sheetName val="TBA_250"/>
      <sheetName val="VL_0_4KV"/>
      <sheetName val="VLCong_to"/>
      <sheetName val="Le_Thi_Ly_23(2_"/>
      <sheetName val="Le_Thi_Nha??f???"/>
      <sheetName val="?"/>
      <sheetName val="12KV"/>
      <sheetName val="LỚP 74 HKI"/>
      <sheetName val="LỚP 74 HKII"/>
      <sheetName val="CẢ NĂM 74 "/>
      <sheetName val="LỚP 75 HKI"/>
      <sheetName val="LỚP 75 HKII"/>
      <sheetName val="CẢ NĂM 75"/>
      <sheetName val="Le Thi Nha_f__x0001__"/>
      <sheetName val="Nhat ky - socai thang 2"/>
      <sheetName val="Sheet7"/>
      <sheetName val="nhat ky so cai thang 1"/>
      <sheetName val="Nhat ky so cai thang3"/>
      <sheetName val="Sheet6"/>
      <sheetName val="Sheet5"/>
      <sheetName val="Sheet4"/>
      <sheetName val="?_x0000__x0000_6_x0000__x0000__x0000__x0000__x0000__x0000__x0000__x0000__x0000__x0000__x0000__x0000__x0000__x0000__x0000__x0013_[SOKT-Q3CT."/>
      <sheetName val="KKKKKKKK"/>
      <sheetName val="Le_Huu Hanh 16(1)"/>
      <sheetName val="Le Thi_Nhan M.M (12)"/>
      <sheetName val="thang1-06"/>
      <sheetName val="thang2-06"/>
      <sheetName val="thang3-06"/>
      <sheetName val="thang4-06"/>
      <sheetName val="Gia thau "/>
      <sheetName val="17-9_x0000_Ǝ鞜_x000c_饼Ǝ⳪_x000c_"/>
      <sheetName val="Xuly_DTHU"/>
      <sheetName val="NKC"/>
      <sheetName val="t-h HA THE"/>
      <sheetName val="#REF!"/>
      <sheetName val="Mau mo)"/>
      <sheetName val="Le Tri An 2_x005f_x0011_(2)"/>
      <sheetName val="Le Huu Thuy 2_x005f_x0019_(2)"/>
      <sheetName val="_x005f_x0002_"/>
      <sheetName val="_x005f_x0011_3-8"/>
      <sheetName val="[SOKT-Q3CT.xls}KQHDKD"/>
      <sheetName val="_SOKT-Q3CT.xls}KQHDKD"/>
      <sheetName val="Le2__ Hoa 25(2)"/>
      <sheetName val="28-8____________㢈ȣ__x0004_______䴀ȣ___"/>
      <sheetName val="tuong"/>
    </sheetNames>
    <sheetDataSet>
      <sheetData sheetId="0" refreshError="1">
        <row r="3">
          <cell r="A3" t="str">
            <v>111</v>
          </cell>
          <cell r="B3" t="str">
            <v>TiÒn mÆt - VN§</v>
          </cell>
          <cell r="C3" t="str">
            <v>Nî</v>
          </cell>
        </row>
        <row r="4">
          <cell r="A4" t="str">
            <v>1121</v>
          </cell>
          <cell r="B4" t="str">
            <v>TiÒn göi ng©n hµng - VN§</v>
          </cell>
          <cell r="C4" t="str">
            <v>Nî</v>
          </cell>
        </row>
        <row r="5">
          <cell r="A5" t="str">
            <v>1122</v>
          </cell>
          <cell r="B5" t="str">
            <v>TiÒn göi ng©n hµng - ngo¹i tÖ</v>
          </cell>
          <cell r="C5" t="str">
            <v>Nî</v>
          </cell>
        </row>
        <row r="6">
          <cell r="A6" t="str">
            <v>131</v>
          </cell>
          <cell r="B6" t="str">
            <v>ph¶i thu kh¸ch hµng</v>
          </cell>
          <cell r="C6" t="str">
            <v>Nî</v>
          </cell>
        </row>
        <row r="7">
          <cell r="A7" t="str">
            <v>133</v>
          </cell>
          <cell r="B7" t="str">
            <v>ThuÕ GTGT ®­îc khÊu trõ</v>
          </cell>
          <cell r="C7" t="str">
            <v>Nî</v>
          </cell>
        </row>
        <row r="8">
          <cell r="A8" t="str">
            <v>136</v>
          </cell>
          <cell r="B8" t="str">
            <v xml:space="preserve">Ph¶i thu néi bé </v>
          </cell>
          <cell r="C8" t="str">
            <v>Nî</v>
          </cell>
        </row>
        <row r="9">
          <cell r="A9" t="str">
            <v>138</v>
          </cell>
          <cell r="B9" t="str">
            <v>Ph¶i thu kh¸c</v>
          </cell>
          <cell r="C9" t="str">
            <v>Nî</v>
          </cell>
        </row>
        <row r="10">
          <cell r="A10" t="str">
            <v>141</v>
          </cell>
          <cell r="B10" t="str">
            <v>T¹m øng</v>
          </cell>
          <cell r="C10" t="str">
            <v>Nî</v>
          </cell>
        </row>
        <row r="11">
          <cell r="A11" t="str">
            <v>142</v>
          </cell>
          <cell r="B11" t="str">
            <v>Chi phÝ chê ph©n bæ</v>
          </cell>
          <cell r="C11" t="str">
            <v>Nî</v>
          </cell>
        </row>
        <row r="12">
          <cell r="A12" t="str">
            <v>144</v>
          </cell>
          <cell r="B12" t="str">
            <v>ThÕ chÊp ký quü ký c­îc</v>
          </cell>
          <cell r="C12" t="str">
            <v>Nî</v>
          </cell>
        </row>
        <row r="13">
          <cell r="A13" t="str">
            <v>152</v>
          </cell>
          <cell r="B13" t="str">
            <v>Nguyªn liÖu, vËt liÖu</v>
          </cell>
          <cell r="C13" t="str">
            <v>Nî</v>
          </cell>
        </row>
        <row r="14">
          <cell r="A14" t="str">
            <v>153</v>
          </cell>
          <cell r="B14" t="str">
            <v>C«ng cô, dông cô</v>
          </cell>
          <cell r="C14" t="str">
            <v>Nî</v>
          </cell>
        </row>
        <row r="15">
          <cell r="A15" t="str">
            <v>154</v>
          </cell>
          <cell r="B15" t="str">
            <v xml:space="preserve">Chi phÝ SXKD dë dang </v>
          </cell>
          <cell r="C15" t="str">
            <v>Nî</v>
          </cell>
        </row>
        <row r="16">
          <cell r="A16" t="str">
            <v>155</v>
          </cell>
          <cell r="B16" t="str">
            <v>Thµnh phÈm</v>
          </cell>
          <cell r="C16" t="str">
            <v>Nî</v>
          </cell>
        </row>
        <row r="17">
          <cell r="A17" t="str">
            <v>156</v>
          </cell>
          <cell r="B17" t="str">
            <v>Hµng ho¸</v>
          </cell>
          <cell r="C17" t="str">
            <v>Nî</v>
          </cell>
        </row>
        <row r="18">
          <cell r="A18" t="str">
            <v>211</v>
          </cell>
          <cell r="B18" t="str">
            <v>Tµi s¶n cè ®Þnh h÷u h×nh</v>
          </cell>
          <cell r="C18" t="str">
            <v>Nî</v>
          </cell>
        </row>
        <row r="19">
          <cell r="A19" t="str">
            <v>214</v>
          </cell>
          <cell r="B19" t="str">
            <v xml:space="preserve">Hao mßn TSC§ </v>
          </cell>
          <cell r="C19" t="str">
            <v>Cã</v>
          </cell>
        </row>
        <row r="20">
          <cell r="A20" t="str">
            <v>311</v>
          </cell>
          <cell r="B20" t="str">
            <v>Vay ng¾n h¹n</v>
          </cell>
          <cell r="C20" t="str">
            <v>Cã</v>
          </cell>
        </row>
        <row r="21">
          <cell r="A21" t="str">
            <v>331</v>
          </cell>
          <cell r="B21" t="str">
            <v>Ph¶i tr¶ ng­êi b¸n</v>
          </cell>
          <cell r="C21" t="str">
            <v>Cã</v>
          </cell>
        </row>
        <row r="22">
          <cell r="A22" t="str">
            <v>133</v>
          </cell>
          <cell r="B22" t="str">
            <v>ThuÕ GTGT ®­îc khÊu trõ</v>
          </cell>
          <cell r="C22" t="str">
            <v>Nî</v>
          </cell>
        </row>
        <row r="23">
          <cell r="A23" t="str">
            <v>3331</v>
          </cell>
          <cell r="B23" t="str">
            <v>ThuÕ gi¸ trÞ gia t¨ng ph¶i nép</v>
          </cell>
          <cell r="C23" t="str">
            <v>Cã</v>
          </cell>
        </row>
        <row r="24">
          <cell r="A24" t="str">
            <v>3333</v>
          </cell>
          <cell r="B24" t="str">
            <v>ThuÕ nhËp khÈu</v>
          </cell>
          <cell r="C24" t="str">
            <v>Cã</v>
          </cell>
        </row>
        <row r="25">
          <cell r="A25" t="str">
            <v>3337</v>
          </cell>
          <cell r="B25" t="str">
            <v>ThuÕ nhµ ®Êt, tiÒn thuª ®Êt</v>
          </cell>
          <cell r="C25" t="str">
            <v>Cã</v>
          </cell>
        </row>
        <row r="26">
          <cell r="A26" t="str">
            <v>3338</v>
          </cell>
          <cell r="B26" t="str">
            <v>C¸c lo¹i thuÕ kh¸c</v>
          </cell>
          <cell r="C26" t="str">
            <v>Cã</v>
          </cell>
        </row>
        <row r="27">
          <cell r="A27" t="str">
            <v>334</v>
          </cell>
          <cell r="B27" t="str">
            <v>Ph¶i tr¶ c«ng nh©n viªn</v>
          </cell>
          <cell r="C27" t="str">
            <v>Cã</v>
          </cell>
        </row>
        <row r="28">
          <cell r="A28" t="str">
            <v>336</v>
          </cell>
          <cell r="B28" t="str">
            <v>Ph¶i tr¶ néi bé</v>
          </cell>
          <cell r="C28" t="str">
            <v>Cã</v>
          </cell>
        </row>
        <row r="29">
          <cell r="A29" t="str">
            <v>3382</v>
          </cell>
          <cell r="B29" t="str">
            <v>Kinh phÝ c«ng ®oµn</v>
          </cell>
          <cell r="C29" t="str">
            <v>Cã</v>
          </cell>
        </row>
        <row r="30">
          <cell r="A30" t="str">
            <v>3383</v>
          </cell>
          <cell r="B30" t="str">
            <v>B¶o hiÓm x· héi</v>
          </cell>
          <cell r="C30" t="str">
            <v>Cã</v>
          </cell>
        </row>
        <row r="31">
          <cell r="A31" t="str">
            <v>3384</v>
          </cell>
          <cell r="B31" t="str">
            <v>B¶o hiÓm YTÕ</v>
          </cell>
          <cell r="C31" t="str">
            <v>Cã</v>
          </cell>
        </row>
        <row r="32">
          <cell r="A32" t="str">
            <v>3388</v>
          </cell>
          <cell r="B32" t="str">
            <v>Ph¶i tr¶, ph¶i nép kh¸c</v>
          </cell>
          <cell r="C32" t="str">
            <v>Cã</v>
          </cell>
        </row>
        <row r="33">
          <cell r="A33" t="str">
            <v>341</v>
          </cell>
          <cell r="B33" t="str">
            <v>Vay dµi h¹n</v>
          </cell>
          <cell r="C33" t="str">
            <v>Cã</v>
          </cell>
        </row>
        <row r="34">
          <cell r="A34" t="str">
            <v>411</v>
          </cell>
          <cell r="B34" t="str">
            <v>Nguån vèn kinh doanh</v>
          </cell>
          <cell r="C34" t="str">
            <v>Cã</v>
          </cell>
        </row>
        <row r="35">
          <cell r="A35" t="str">
            <v>412</v>
          </cell>
          <cell r="B35" t="str">
            <v>chªnh lÖch ®¸nh gi¸ tµI s¶n</v>
          </cell>
          <cell r="C35" t="str">
            <v>L</v>
          </cell>
        </row>
        <row r="36">
          <cell r="A36" t="str">
            <v>413</v>
          </cell>
          <cell r="B36" t="str">
            <v>Chªnh lÖch tû gi¸</v>
          </cell>
          <cell r="C36" t="str">
            <v>L</v>
          </cell>
        </row>
        <row r="37">
          <cell r="A37" t="str">
            <v>421</v>
          </cell>
          <cell r="B37" t="str">
            <v xml:space="preserve">L·i /lç ch­a ph©n phèi </v>
          </cell>
          <cell r="C37" t="str">
            <v>L</v>
          </cell>
        </row>
        <row r="38">
          <cell r="A38" t="str">
            <v>511</v>
          </cell>
          <cell r="B38" t="str">
            <v>Doanh thu b¸n s¶n phÈm</v>
          </cell>
          <cell r="C38" t="str">
            <v>Cã</v>
          </cell>
        </row>
        <row r="39">
          <cell r="A39" t="str">
            <v>531</v>
          </cell>
          <cell r="B39" t="str">
            <v>Gi¶m gi¸ hµng b¸n</v>
          </cell>
          <cell r="C39" t="str">
            <v>Cã</v>
          </cell>
        </row>
        <row r="40">
          <cell r="A40" t="str">
            <v>532</v>
          </cell>
          <cell r="B40" t="str">
            <v>Hµng b¸n bÞ tr¶ l¹i</v>
          </cell>
          <cell r="C40" t="str">
            <v>Cã</v>
          </cell>
        </row>
        <row r="41">
          <cell r="A41" t="str">
            <v>621</v>
          </cell>
          <cell r="B41" t="str">
            <v>Chi phÝ NVLiÖu trùc tiÕp</v>
          </cell>
          <cell r="C41" t="str">
            <v>Nî</v>
          </cell>
        </row>
        <row r="42">
          <cell r="A42" t="str">
            <v>622</v>
          </cell>
          <cell r="B42" t="str">
            <v>Chi phÝ nh©n c«ng trùc tiÕp</v>
          </cell>
          <cell r="C42" t="str">
            <v>Nî</v>
          </cell>
        </row>
        <row r="43">
          <cell r="A43" t="str">
            <v>627</v>
          </cell>
          <cell r="B43" t="str">
            <v xml:space="preserve">Chi phÝ s¶n xuÊt chung </v>
          </cell>
          <cell r="C43" t="str">
            <v>Nî</v>
          </cell>
        </row>
        <row r="44">
          <cell r="A44" t="str">
            <v>632</v>
          </cell>
          <cell r="B44" t="str">
            <v>Gi¸ vèn b¸n hµng</v>
          </cell>
          <cell r="C44" t="str">
            <v>Nî</v>
          </cell>
        </row>
        <row r="45">
          <cell r="A45" t="str">
            <v>641</v>
          </cell>
          <cell r="B45" t="str">
            <v xml:space="preserve">Chi phÝ b¸n hµng </v>
          </cell>
          <cell r="C45" t="str">
            <v>Nî</v>
          </cell>
        </row>
        <row r="46">
          <cell r="A46" t="str">
            <v>642</v>
          </cell>
          <cell r="B46" t="str">
            <v>Chi phÝ qu¶n lý doanh nghiÖp</v>
          </cell>
          <cell r="C46" t="str">
            <v>Nî</v>
          </cell>
        </row>
        <row r="47">
          <cell r="A47" t="str">
            <v>711</v>
          </cell>
          <cell r="B47" t="str">
            <v>Thu nhËp ho¹t ®éng tµi chÝnh</v>
          </cell>
          <cell r="C47" t="str">
            <v>Cã</v>
          </cell>
        </row>
        <row r="48">
          <cell r="A48" t="str">
            <v>721</v>
          </cell>
          <cell r="B48" t="str">
            <v>Thu nhËp bÊt th­êng</v>
          </cell>
          <cell r="C48" t="str">
            <v>Cã</v>
          </cell>
        </row>
        <row r="49">
          <cell r="A49" t="str">
            <v>811</v>
          </cell>
          <cell r="B49" t="str">
            <v>Chi phÝ ho¹t ®éng tµi chÝnh</v>
          </cell>
          <cell r="C49" t="str">
            <v>Nî</v>
          </cell>
        </row>
        <row r="50">
          <cell r="A50" t="str">
            <v>821</v>
          </cell>
          <cell r="B50" t="str">
            <v>Chi phÝ ho¹t ®éng tµi chÝnh</v>
          </cell>
          <cell r="C50" t="str">
            <v>Nî</v>
          </cell>
        </row>
        <row r="51">
          <cell r="A51" t="str">
            <v>911</v>
          </cell>
          <cell r="B51" t="str">
            <v>X¸c ®Þnh kÕt qu¶ kinh doanh</v>
          </cell>
          <cell r="C51" t="str">
            <v>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refreshError="1"/>
      <sheetData sheetId="175" refreshError="1"/>
      <sheetData sheetId="176" refreshError="1"/>
      <sheetData sheetId="177"/>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sheetData sheetId="32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sheetData sheetId="467"/>
      <sheetData sheetId="468"/>
      <sheetData sheetId="469"/>
      <sheetData sheetId="470"/>
      <sheetData sheetId="471"/>
      <sheetData sheetId="472"/>
      <sheetData sheetId="473"/>
      <sheetData sheetId="474"/>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DG"/>
      <sheetName val="BOQ FORM FOR INQUIRY"/>
      <sheetName val="FORM OF PROPOSAL RFP-003"/>
      <sheetName val="??-BLDG"/>
      <sheetName val="Apr1"/>
      <sheetName val="Apr2"/>
      <sheetName val="Apr3"/>
      <sheetName val="Apr4"/>
      <sheetName val="Apr5"/>
      <sheetName val="Apr7"/>
      <sheetName val="Apr8"/>
      <sheetName val="Apr9"/>
      <sheetName val="Sheet1"/>
      <sheetName val="XL4Poppy"/>
      <sheetName val="Dec31"/>
      <sheetName val="Jan2"/>
      <sheetName val="Jan3"/>
      <sheetName val="Jan4"/>
      <sheetName val="Jan6"/>
      <sheetName val="Jan7"/>
      <sheetName val="Jan8"/>
      <sheetName val="Jan9"/>
      <sheetName val="Jan10"/>
      <sheetName val="2001"/>
      <sheetName val="2002"/>
      <sheetName val="Tong hop"/>
      <sheetName val="Jan11"/>
      <sheetName val="Jan13"/>
      <sheetName val="Jan14"/>
      <sheetName val="Jan15"/>
      <sheetName val="Jan16"/>
      <sheetName val="Jan17"/>
      <sheetName val="Jan18"/>
      <sheetName val="Jan20"/>
      <sheetName val="Jan21"/>
      <sheetName val="Outlets"/>
      <sheetName val="PGs"/>
      <sheetName val="BCDPS"/>
      <sheetName val="NKC "/>
      <sheetName val="TM1"/>
      <sheetName val="SC 111"/>
      <sheetName val="NH"/>
      <sheetName val="SC 131"/>
      <sheetName val="SC 133"/>
      <sheetName val="SC 141"/>
      <sheetName val="SC 152"/>
      <sheetName val="SC154"/>
      <sheetName val="SC 331"/>
      <sheetName val="SC333"/>
      <sheetName val="Sc 334"/>
      <sheetName val="SC 411"/>
      <sheetName val="SC 511"/>
      <sheetName val="SC 642 loan"/>
      <sheetName val="SCT642"/>
      <sheetName val="Sheet3"/>
      <sheetName val="211A"/>
      <sheetName val="211B"/>
      <sheetName val="SCT511"/>
      <sheetName val="SCT627"/>
      <sheetName val="SCT154"/>
      <sheetName val="Sheet5"/>
      <sheetName val="Hoi phu nu"/>
      <sheetName val="4p1"/>
      <sheetName val="4P"/>
      <sheetName val="Schneider"/>
      <sheetName val="Q1-02"/>
      <sheetName val="Q2-02"/>
      <sheetName val="Q3-02"/>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00000000"/>
      <sheetName val="THANG1"/>
      <sheetName val="THANG2"/>
      <sheetName val="THANG3"/>
      <sheetName val="THANG4"/>
      <sheetName val="THANG5"/>
      <sheetName val="THANG6"/>
      <sheetName val="THANG7"/>
      <sheetName val="THANG 8"/>
      <sheetName val="Sheet9"/>
      <sheetName val="Sheet8"/>
      <sheetName val="Sheet7"/>
      <sheetName val="Sheet6"/>
      <sheetName val="Sheet4"/>
      <sheetName val="Sheet2"/>
      <sheetName val="________BLDG"/>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10000000"/>
      <sheetName val="????-BLDG"/>
      <sheetName val="Bia "/>
      <sheetName val="Muc luc"/>
      <sheetName val="Thuyet minh PA1"/>
      <sheetName val="kl xaychan khay"/>
      <sheetName val="GVL"/>
      <sheetName val="tam"/>
      <sheetName val="PTDG"/>
      <sheetName val="DTCT"/>
      <sheetName val="DGBQ"/>
      <sheetName val="DGDT"/>
      <sheetName val="Gia trung thau"/>
      <sheetName val="Thanh toan dot 1"/>
      <sheetName val="DTXL"/>
      <sheetName val="THXL"/>
      <sheetName val="dieuphoida"/>
      <sheetName val="dieuphoidat"/>
      <sheetName val="Can doi TK (2)"/>
      <sheetName val="De nghi thue TNDN2004"/>
      <sheetName val="to trinh dieu chinh thue"/>
      <sheetName val="Bang ke xin thanh toan nam 2005"/>
      <sheetName val="Bang ke xin thanh toan "/>
      <sheetName val="MAu so 11 nam 2003"/>
      <sheetName val="dang ky tam tru can bo di CT"/>
      <sheetName val="Phieu xuat Vtu "/>
      <sheetName val="Phieu nhap Vtu "/>
      <sheetName val="Vat tu lan trai "/>
      <sheetName val="Vat T u can lam phieu T11+ 12"/>
      <sheetName val="Vat tu hung long "/>
      <sheetName val="Vat Tu Can Dung 2004"/>
      <sheetName val="xd. D.M tieu haoNL"/>
      <sheetName val="Du kien nop NS 2004 CV463"/>
      <sheetName val="mau 02ATNDN"/>
      <sheetName val="Nop tien vao NS"/>
      <sheetName val="QTSDhoa don M01"/>
      <sheetName val="BCSD Hdon Mau 26"/>
      <sheetName val="MAU SO 05"/>
      <sheetName val="MAU SO 04"/>
      <sheetName val="TH Mau 03"/>
      <sheetName val="MAU SO 03"/>
      <sheetName val="MAU SO 02"/>
      <sheetName val="Mau So 01"/>
      <sheetName val="Chi tiet SD may CT 2004"/>
      <sheetName val="Bang ke hoa don xin vay NH"/>
      <sheetName val="TK821"/>
      <sheetName val="TK 721"/>
      <sheetName val=" TK 711"/>
      <sheetName val="  TK 642"/>
      <sheetName val=" TK 627"/>
      <sheetName val="Su dung may "/>
      <sheetName val="TK 623"/>
      <sheetName val="Chi tiet ca may "/>
      <sheetName val="Chi tiet NC tung CT 04"/>
      <sheetName val=" TK 622"/>
      <sheetName val="TK 621"/>
      <sheetName val="TK 154 D,Dang sang 2005"/>
      <sheetName val="DT da bao cao thue "/>
      <sheetName val="Doanh thu 2004"/>
      <sheetName val="Chi tiet DT dieu chinh thue "/>
      <sheetName val="bang ke chi tiet CT"/>
      <sheetName val="Chi phi do dang"/>
      <sheetName val="Can doi chi phi CT"/>
      <sheetName val="Chi tiet 511"/>
      <sheetName val=" TK 511"/>
      <sheetName val="TK 411"/>
      <sheetName val="TK 421"/>
      <sheetName val="TK 342"/>
      <sheetName val="TK 338"/>
      <sheetName val=" TK 334"/>
      <sheetName val="TK 333"/>
      <sheetName val="Chi tiet 331"/>
      <sheetName val="TK 331"/>
      <sheetName val=" TK 311"/>
      <sheetName val=" TK 241"/>
      <sheetName val=" TK 214"/>
      <sheetName val="Thue Tai Chinh may suc "/>
      <sheetName val=" TK 211"/>
      <sheetName val="TK 212( May suc )"/>
      <sheetName val="TK 632"/>
      <sheetName val="TK 155"/>
      <sheetName val="TK 154"/>
      <sheetName val=" TK 911"/>
      <sheetName val=" TK 153"/>
      <sheetName val="Chi tiet 152 "/>
      <sheetName val="  TK 152"/>
      <sheetName val="TK 142"/>
      <sheetName val=" TK 141"/>
      <sheetName val=" TK 133"/>
      <sheetName val="Chi tiet 131"/>
      <sheetName val=" TK 131"/>
      <sheetName val="chung tu ghi so "/>
      <sheetName val=" TK 112"/>
      <sheetName val="Can doi TK 2"/>
      <sheetName val="Can doi TK"/>
      <sheetName val="phieu chi 2"/>
      <sheetName val="Phieu chi"/>
      <sheetName val="Phieu thu"/>
      <sheetName val="TK 111"/>
      <sheetName val="dang ky khau hao 2004"/>
      <sheetName val="d ky chi tiet khau hao "/>
      <sheetName val="Phan bo khau hao TSCD"/>
      <sheetName val="Dang ky quy luong "/>
      <sheetName val="bang thanh toan luong 2004"/>
      <sheetName val="Phan bo tien luong BHXH"/>
      <sheetName val="phan bo NVL, CCu "/>
      <sheetName val="?¬’P‰¿ì¬?-BLDG"/>
      <sheetName val="?¬P¿ì¬?-BLDG"/>
      <sheetName val="?쒕?-BLDG"/>
      <sheetName val="Tdoi t.truong"/>
      <sheetName val="BC DBKH T5"/>
      <sheetName val="BC DBKH T6"/>
      <sheetName val="BC DBKH T7"/>
      <sheetName val="XL4Test5"/>
      <sheetName val="QUY TM 2004 (3)"/>
      <sheetName val="QUY TM 2004 (2)"/>
      <sheetName val="SO CAI 2004 TK 111 (2)"/>
      <sheetName val="CTGS N111 (2)"/>
      <sheetName val="CTGS Co 111"/>
      <sheetName val="Bang "/>
      <sheetName val="So TGNH  (2)"/>
      <sheetName val="N 111"/>
      <sheetName val="Sheet1 (3)"/>
      <sheetName val="C 111"/>
      <sheetName val="Sheet10"/>
      <sheetName val="KD Theo YTo"/>
      <sheetName val="Tang giam TSCD"/>
      <sheetName val="TK Ngoai bang"/>
      <sheetName val="TMinh BC TC"/>
      <sheetName val="BCD KToan"/>
      <sheetName val="So TGNH "/>
      <sheetName val="SO CAI TK 112"/>
      <sheetName val="SO CAI 2004 TK 111"/>
      <sheetName val="Tien Vay 311"/>
      <sheetName val="DTCTiet"/>
      <sheetName val="DT BH"/>
      <sheetName val="So QTM 2005"/>
      <sheetName val="QUY TM 2004"/>
      <sheetName val="Phan tich VT"/>
      <sheetName val="TKe VT"/>
      <sheetName val="Du tru Vat tu"/>
      <sheetName val="LUONG CHO HUU"/>
      <sheetName val="thu BHXH,YT"/>
      <sheetName val="Phan bo"/>
      <sheetName val="Luong T5-04"/>
      <sheetName val="THLK2"/>
      <sheetName val="Mau 1"/>
      <sheetName val="Mau so 2"/>
      <sheetName val="Mau so 3"/>
      <sheetName val="Mau so 7"/>
      <sheetName val="Mau so 8"/>
      <sheetName val="Mau so 9 da tru 45;54"/>
      <sheetName val="Mau so 9 45;54"/>
      <sheetName val="Mau 9 "/>
      <sheetName val="Mau 9 goc"/>
      <sheetName val="Mau 10"/>
      <sheetName val="Mau so 11"/>
      <sheetName val="??????-BLDG"/>
      <sheetName val="Ga"/>
      <sheetName val="Ca"/>
      <sheetName val="rau"/>
      <sheetName val="Thit"/>
      <sheetName val="Gia vi"/>
      <sheetName val="Gao"/>
      <sheetName val="Quyet toan1"/>
      <sheetName val="Quyet Toan2"/>
      <sheetName val="TH"/>
      <sheetName val="T.hopCPXD04"/>
      <sheetName val="T.hopCPXD04 (2)"/>
      <sheetName val="T.hopCPXDhoanthanh"/>
      <sheetName val="T.hopCPXDhoanthanh (2)"/>
      <sheetName val="HTcpXDQ1"/>
      <sheetName val="T.hop CPXDQ2"/>
      <sheetName val="CpQI"/>
      <sheetName val="CpT4"/>
      <sheetName val="CpT5"/>
      <sheetName val="CpT6"/>
      <sheetName val="CpT7"/>
      <sheetName val="CpT8"/>
      <sheetName val="Cpdc8t (2)"/>
      <sheetName val="Cpdc8t"/>
      <sheetName val="Cpdc8t (3)"/>
      <sheetName val="CpT9"/>
      <sheetName val="CpT10"/>
      <sheetName val="CpT11"/>
      <sheetName val="LK cp xdcb"/>
      <sheetName val="XDCB hoanthanh"/>
      <sheetName val="Sheet2 (3)"/>
      <sheetName val="Sheet3 (3)"/>
      <sheetName val="Sheet2 (4)"/>
      <sheetName val="Sheet3 (4)"/>
      <sheetName val="Bang ngang"/>
      <sheetName val="Bang doc"/>
      <sheetName val="B cham cong"/>
      <sheetName val="Btt luong"/>
      <sheetName val="=??????-BLDG"/>
      <sheetName val="HUNG"/>
      <sheetName val="THO"/>
      <sheetName val="HOA"/>
      <sheetName val="TINH"/>
      <sheetName val="THONG"/>
      <sheetName val="XXXXXXX0"/>
      <sheetName val="XXXXXXX1"/>
      <sheetName val=""/>
      <sheetName val="SC 231"/>
      <sheetName val="SC 410"/>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Disch"/>
      <sheetName val="Pack"/>
      <sheetName val="Delivery"/>
      <sheetName val="M50"/>
      <sheetName val="M48"/>
      <sheetName val="M45"/>
      <sheetName val="M38"/>
      <sheetName val="D.Order"/>
      <sheetName val="Report"/>
      <sheetName val="Report.Delivery"/>
      <sheetName val="Monthly"/>
      <sheetName val="BOQ FORM FOR INQÕIRY"/>
      <sheetName val="Overhead &amp; Profit B-1"/>
      <sheetName val="CQ"/>
      <sheetName val="YV"/>
      <sheetName val="Tong 2 Dvi"/>
      <sheetName val="Hnoi"/>
      <sheetName val="Gbat"/>
      <sheetName val="HP"/>
      <sheetName val="Lcai"/>
      <sheetName val="BSon"/>
      <sheetName val="NDan"/>
      <sheetName val="NHa"/>
      <sheetName val="Lson"/>
      <sheetName val="SGon"/>
      <sheetName val="VPhu"/>
      <sheetName val="Thop 1"/>
      <sheetName val="Thop 2"/>
      <sheetName val="Bao cao"/>
      <sheetName val="Chart1"/>
      <sheetName val="thietbi"/>
      <sheetName val="?+Invoice!$DF$57?-BLDG"/>
      <sheetName val="10_x0000__x0000__x0000__x0000__x0000__x0000_"/>
      <sheetName val="Chi tiet don gia khgi phuc"/>
      <sheetName val="Dec#1"/>
      <sheetName val="BCDP_x0005_"/>
      <sheetName val="NKC _x0003__x0000__x0000_TM1_x0006__x0000__x0000_SC 111_x0002__x0000__x0000_NH_x0006__x0000__x0000_SC 1"/>
      <sheetName val="PTDGDT"/>
      <sheetName val="DA0463BQ"/>
      <sheetName val="DI-ESTI"/>
      <sheetName val="MTL$-INTER"/>
      <sheetName val="Hoi phe nu"/>
      <sheetName val="THANG#"/>
      <sheetName val="Sheet("/>
      <sheetName val="Sheed7"/>
      <sheetName val="A`r3"/>
      <sheetName val="Apb4"/>
      <sheetName val="Sc #34"/>
      <sheetName val="KhanhThuong"/>
      <sheetName val="PlotDat4"/>
      <sheetName val="FORM OF PROPNSAL RFP-003"/>
      <sheetName val="quy 1"/>
      <sheetName val="quy 2"/>
      <sheetName val="6 thang"/>
      <sheetName val="quy 3"/>
      <sheetName val="9 TH"/>
      <sheetName val="quy4"/>
      <sheetName val="nam"/>
      <sheetName val="Sheet11"/>
      <sheetName val="Sheet12"/>
      <sheetName val="Coc40x40c-"/>
      <sheetName val="??+Invoice!$DF$57?????-BLDG"/>
      <sheetName val="Han13"/>
      <sheetName val="T.@_x000c__x0000__x0001__x0000__x0000__x0000__x0003_Ú_x0000__x0000_&lt;_x001f__x0000__x0000__x0000_"/>
      <sheetName val="V_x000c_(No V-c)"/>
      <sheetName val="Chiet tinh dz22"/>
      <sheetName val="_x0001_pr2"/>
      <sheetName val="T.hopCPXDho_x0000_n_x0000_hanh (2)"/>
      <sheetName val="LK cp _x0000_dcb"/>
      <sheetName val="GDTH_x0000_5"/>
      <sheetName val="Ph_x0000_n_x0000__x0000_ich _x0000_a_x0000_ tu"/>
      <sheetName val="FORM OF PROPOSAL RFP-00Ê"/>
      <sheetName val="N@"/>
      <sheetName val="Don gaa chi tiet"/>
      <sheetName val="XL4Poppq"/>
      <sheetName val="FH"/>
      <sheetName val="NhapHD"/>
      <sheetName val="INHOADON"/>
      <sheetName val="DataSource"/>
      <sheetName val="Danhsach KH"/>
      <sheetName val="GIA VON"/>
      <sheetName val="DS 11"/>
      <sheetName val="Module2"/>
      <sheetName val="BC"/>
      <sheetName val="TT_35"/>
      <sheetName val="XL4Po_x0000_p_x0010_"/>
      <sheetName val="_x0010_HANG1"/>
      <sheetName val="TIEUHAO"/>
      <sheetName val="SC_x0000_133"/>
      <sheetName val="QC 152"/>
      <sheetName val="SC 41_x0011_"/>
      <sheetName val="SC _x0014_42 loan"/>
      <sheetName val="SCT_x0011_54"/>
      <sheetName val="CT aong"/>
      <sheetName val="Chi p`i van chuyen"/>
      <sheetName val="MAU QT 2005"/>
      <sheetName val="LUONG"/>
      <sheetName val="TSCD"/>
      <sheetName val="MAU 2A"/>
      <sheetName val="MAU 2B"/>
      <sheetName val="TH1"/>
      <sheetName val="TH2"/>
      <sheetName val="TH3"/>
      <sheetName val="TH4"/>
      <sheetName val="TH5"/>
      <sheetName val="TH6"/>
      <sheetName val="TH7"/>
      <sheetName val="TH8"/>
      <sheetName val="TH9"/>
      <sheetName val="TH10"/>
      <sheetName val="TH11"/>
      <sheetName val="TH12"/>
      <sheetName val="TONG 12t"/>
      <sheetName val="TONG 2005"/>
      <sheetName val="KIEMTRA"/>
      <sheetName val="²_x0000__x0000_AI TK 112"/>
      <sheetName val="Overhead &amp; "/>
      <sheetName val="Overhead &amp; Ԁ_x0000__x0000__x0000_"/>
      <sheetName val="Overhead &amp; Ԁ_x0000__x0000__x0000_Ȁ"/>
      <sheetName val="Sheet17"/>
      <sheetName val="Sheet13"/>
      <sheetName val="Sheet14"/>
      <sheetName val="Sheet15"/>
      <sheetName val="Sheet16"/>
      <sheetName val="IBASE"/>
      <sheetName val="Overhead &amp; ?_x0000__x0000__x0000_?"/>
      <sheetName val="PHANG5"/>
      <sheetName val="Phan tich don gia chi&quot;tiet"/>
      <sheetName val="?öm÷²??öm?-BLDG"/>
      <sheetName val="9 toan"/>
      <sheetName val="DG "/>
      <sheetName val="Luong mot!ngay cong xay lap"/>
      <sheetName val="VL(No V-c)_x0005__x0000__x0000_X"/>
      <sheetName val="10??????"/>
      <sheetName val="10?"/>
      <sheetName val="T.@_x000c_?_x0001_???_x0003_Ú??&lt;_x001f_???"/>
      <sheetName val="NKC _x0003_??TM1_x0006_??SC 111_x0002_??NH_x0006_??SC 1"/>
      <sheetName val="CT 1md &amp; dau conM"/>
      <sheetName val="??-BLDG"/>
      <sheetName val="??-BLDG"/>
      <sheetName val="??-BLDG"/>
      <sheetName val="_x0000_ý_x000a__x000d__x0002_E_x0010__x0000_ý_x000a__x000d__x0003_C_x0005__x0000_ɾ_x000a__x000d__x0004_F"/>
      <sheetName val="䌀Ԁ_x0000_縀ਂഀЀ䘀_x0000_풂ـḀഀԀ䈀_x0000__x0000__x0000_Ⰰ@ఀԀࣿ娀"/>
      <sheetName val="_x0005_B_x0000__x0000__x0000_䀬_x0000__x000c_％_x0008_ꁚഀ"/>
      <sheetName val="븒ᨀഀ؀䘀䘀䘀䘀䘀䘀䘀䘀"/>
      <sheetName val="FFFFFF"/>
      <sheetName val="䘀䘀ༀ؀ᬀഀ"/>
      <sheetName val="_x001b__x000d__x0010_C_x0000__x0000_"/>
      <sheetName val="_x0000__x0000_Ⰰࡀ฀က"/>
      <sheetName val="_x000e_０_x0005_؁က縀"/>
      <sheetName val="_x0010_ɾ_x000a__x000e__x0000_C"/>
      <sheetName val="䌀_x0000_᐀ŀ؂฀"/>
      <sheetName val="_x0006__x000e__x0001_Dý_x000a__x000e_"/>
      <sheetName val="_x000a__x000e__x0002_E_x0011__x0000_"/>
      <sheetName val="_x0000_ﴀ਀฀̀䌀"/>
      <sheetName val="_x0003_C_x0005__x0000_ɾ_x000a_"/>
      <sheetName val="ਂ฀Ѐ䘀_x0000_휾"/>
      <sheetName val="㸀䃗_x0006__x001e__x000e__x0005_"/>
      <sheetName val="耀䁉_x0000__x000d_％_x0008_"/>
      <sheetName val="ࣿ娀 _x000e_쀐븒"/>
      <sheetName val="ዀ¾_x001a__x000e__x0006_F"/>
      <sheetName val="FFFF"/>
      <sheetName val="_x001b__x000e__x0010_C"/>
      <sheetName val="䁉_x0008__x000f_％"/>
      <sheetName val="׿Ā_x0006__x0010_"/>
      <sheetName val="縀ਂༀ_x0000_"/>
      <sheetName val="_x0000_C_x0000_䀤"/>
      <sheetName val="﵀਀ༀĀ䐀"/>
      <sheetName val="ý_x000a__x000f__x0002_"/>
      <sheetName val="ý_x000a__x000f__x0003_"/>
      <sheetName val="䌀᐀_x0000_縀"/>
      <sheetName val="ɾ_x000a__x000f__x0004_"/>
      <sheetName val="䘀_x0000_튎ـ"/>
      <sheetName val="_x0006__x001e__x000f__x0005_B"/>
      <sheetName val="B_x0000__x0000__x0000__x0000_"/>
      <sheetName val="_x0000_ _x000f_０_x0008_"/>
      <sheetName val="_x0008_ꑚༀကዀ"/>
      <sheetName val="ዀ¾_x001a__x000f__x0006_"/>
      <sheetName val="_x0006_FFFF"/>
      <sheetName val="FFFFF"/>
      <sheetName val="FFF_x000f__x0006_"/>
      <sheetName val="_x0006__x001b__x000f__x0010_C"/>
      <sheetName val="C_x0000__x0000__x0000__x0000_"/>
      <sheetName val="_x0000_(_x0010_０_x0005_؁က"/>
      <sheetName val="؁က縀"/>
      <sheetName val="ਂက_x0000_䌀"/>
      <sheetName val="C_x0000_䀦ý"/>
      <sheetName val="਀ကĀ䐀ᔀ_x0000_ﴀ਀"/>
      <sheetName val="_x0000_ý_x000a__x0010__x0002_E_x0016__x0000_ý_x000a__x0010__x0003_"/>
      <sheetName val="_x0016_x_x0000__x0000__x0000__x0000__x0000__x0007_６_x0011_ࡄጀ䓀_x0008_쀄䐅_x0008_쀔縃ਂ"/>
      <sheetName val="쀓ࡄЀ׀ࡄ᐀πɾ_x000a__x0009__x0000_í_x0000_䀘ȁ_x0006__x0009__x0001_ȉɾ_x000a__x0009__x0002_î"/>
      <sheetName val="ŀ؂ऀĀऀ縂ਂऀȀ帀㹓"/>
      <sheetName val="_x000a__x0009__x0003_÷Ĉ_x0000_½_x0012__x0009__x0004_ð_x0000_"/>
      <sheetName val="ऀЀ_x0000_㠀"/>
      <sheetName val="䀸ñ鰀䂸_x0005_¾"/>
      <sheetName val="븀⠀ऀ؀"/>
      <sheetName val="òòòóôð"/>
      <sheetName val=""/>
      <sheetName val="ððððòò"/>
      <sheetName val="ꀀ砀ᘀ縀ਂ"/>
      <sheetName val="ɾ_x000a__x000a__x0000_í_x0000_䀜"/>
      <sheetName val="_x0000_䀜ȁ_x0006__x000a__x0001_"/>
      <sheetName val="Āऀ縂ਂ਀Ȁ"/>
      <sheetName val="_x000a__x0002_î䃸ý"/>
      <sheetName val="﵀਀਀̀ሀ"/>
      <sheetName val="÷Ē_x0000_½_x0012__x000a_"/>
      <sheetName val="䀸ñꠀ䂶_x0005_¾"/>
      <sheetName val="븀☀਀؀"/>
      <sheetName val=""/>
      <sheetName val="ðððò"/>
      <sheetName val="ꀀᔀ؀"/>
      <sheetName val="_x0006__x001b__x000a__x0016_"/>
      <sheetName val="砀_x0000__x0000__x0000_"/>
      <sheetName val="_x0000__x0000__x0008__x0008_"/>
      <sheetName val="ᘀ׿Ā_x000a_"/>
      <sheetName val="ᘀ밀ᬄ਀"/>
      <sheetName val="_x000a__x001b_ᘖᄀ"/>
      <sheetName val="ᄑ䰀_x0000_샽L"/>
      <sheetName val="L׀L"/>
      <sheetName val="_x0000_샾縃ਂ"/>
      <sheetName val="_x000a__x000b__x0000_í"/>
      <sheetName val="_x0000_ ŀ؂"/>
      <sheetName val="_x0006__x000b__x0001_ȉ"/>
      <sheetName val="縂ਂ଀Ȁ"/>
      <sheetName val="_x0002_î卖&gt;"/>
      <sheetName val="ጀ_x0001_봀ሀ"/>
      <sheetName val="ሀ଀Ѐ_x0000_"/>
      <sheetName val="_x0000_㠀_x0000_넰"/>
      <sheetName val="넰Հ븀☀଀"/>
      <sheetName val="଀؀"/>
      <sheetName val=""/>
      <sheetName val=""/>
      <sheetName val=""/>
      <sheetName val="_x0005_ਁᘀ縀"/>
      <sheetName val="ɾ_x000a__x000c__x0000_í_x0000_䀢ȁ"/>
      <sheetName val="∀ŀ؂ఀĀऀ縂ਂఀȀ저"/>
      <sheetName val="SUMMARY"/>
      <sheetName val="Chi tiet dmn gia khoi phuc"/>
      <sheetName val="to tri4e2_x0000__x0018_e2_x0000__x0019_¼\v_x0000__x0000__x0000__x0000_4e"/>
      <sheetName val="_x0000_K¾\v_x0002__x0000__x0000__x0000__x0000__x0013_&gt;_x0000__x0000__x0000__x0000__x0000__x0001__x0000__x0000__x0008_nam _x0008__x0000__x0000__x0000__x0007__x0000_"/>
      <sheetName val="TK Ngoai b!ng"/>
      <sheetName val="쀓ࡄЀ׀ࡄ᐀πɾ_x000a_ _x0000_í_x0000_䀘ȁ_x0006_ _x0001_ȉɾ_x000a_ _x0002_î"/>
      <sheetName val="_x000a_ _x0003_÷Ĉ_x0000_½_x0012_ _x0004_ð_x0000_"/>
      <sheetName val="phan bo _x0005__x0000__x0000__x0000__x0002__x0000_낟꼉飘"/>
      <sheetName val="phan bo "/>
      <sheetName val="XL4Wÿÿÿÿ"/>
      <sheetName val="BD 1-200(0.5) can"/>
      <sheetName val="?+Invoice!$DF$57㊞_x0000_-BLDG"/>
      <sheetName val="Phan b"/>
      <sheetName val="Sheat4"/>
      <sheetName val="TMinh BC T_x0001_"/>
      <sheetName val="So _x0004_GNH "/>
      <sheetName val="_x0000_ý_x000a__x000a__x0002_E_x0010__x0000_ý_x000a__x000a__x0003_C_x0005__x0000_ɾ_x000a__x000a__x0004_F"/>
      <sheetName val="_x001b__x000a__x0010_C_x0000__x0000_"/>
      <sheetName val="耀䁉_x0000__x000a_％_x0008_"/>
      <sheetName val="DG"/>
      <sheetName val="Congig"/>
      <sheetName val="ऀЀ_x0000_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sheetData sheetId="428"/>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sheetData sheetId="444" refreshError="1"/>
      <sheetData sheetId="445" refreshError="1"/>
      <sheetData sheetId="446"/>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sheetData sheetId="476"/>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sheetData sheetId="500"/>
      <sheetData sheetId="501"/>
      <sheetData sheetId="502" refreshError="1"/>
      <sheetData sheetId="503" refreshError="1"/>
      <sheetData sheetId="504" refreshError="1"/>
      <sheetData sheetId="505"/>
      <sheetData sheetId="506"/>
      <sheetData sheetId="507" refreshError="1"/>
      <sheetData sheetId="508"/>
      <sheetData sheetId="509"/>
      <sheetData sheetId="510" refreshError="1"/>
      <sheetData sheetId="511"/>
      <sheetData sheetId="512"/>
      <sheetData sheetId="513"/>
      <sheetData sheetId="514"/>
      <sheetData sheetId="515" refreshError="1"/>
      <sheetData sheetId="516"/>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sheetData sheetId="533"/>
      <sheetData sheetId="534" refreshError="1"/>
      <sheetData sheetId="535" refreshError="1"/>
      <sheetData sheetId="536" refreshError="1"/>
      <sheetData sheetId="537" refreshError="1"/>
      <sheetData sheetId="538" refreshError="1"/>
      <sheetData sheetId="539" refreshError="1"/>
      <sheetData sheetId="540"/>
      <sheetData sheetId="541"/>
      <sheetData sheetId="542" refreshError="1"/>
      <sheetData sheetId="543"/>
      <sheetData sheetId="544"/>
      <sheetData sheetId="545"/>
      <sheetData sheetId="546"/>
      <sheetData sheetId="547"/>
      <sheetData sheetId="548"/>
      <sheetData sheetId="549" refreshError="1"/>
      <sheetData sheetId="550"/>
      <sheetData sheetId="551" refreshError="1"/>
      <sheetData sheetId="552" refreshError="1"/>
      <sheetData sheetId="553" refreshError="1"/>
      <sheetData sheetId="554" refreshError="1"/>
      <sheetData sheetId="555" refreshError="1"/>
      <sheetData sheetId="556" refreshError="1"/>
      <sheetData sheetId="557" refreshError="1"/>
      <sheetData sheetId="558"/>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sheetData sheetId="586" refreshError="1"/>
      <sheetData sheetId="587" refreshError="1"/>
      <sheetData sheetId="588" refreshError="1"/>
      <sheetData sheetId="589" refreshError="1"/>
      <sheetData sheetId="590" refreshError="1"/>
      <sheetData sheetId="591" refreshError="1"/>
      <sheetData sheetId="592"/>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sheetData sheetId="611"/>
      <sheetData sheetId="612"/>
      <sheetData sheetId="613"/>
      <sheetData sheetId="614"/>
      <sheetData sheetId="61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
      <sheetName val="English"/>
      <sheetName val="BO"/>
      <sheetName val="TongDT"/>
      <sheetName val="CUOCVL"/>
      <sheetName val="BUVL"/>
      <sheetName val="NCONG"/>
      <sheetName val="MAY"/>
      <sheetName val="dthsen1"/>
      <sheetName val="dthsen2"/>
      <sheetName val="khehoi"/>
      <sheetName val="Dongxung "/>
      <sheetName val="vandiem1"/>
      <sheetName val="vandiem2"/>
      <sheetName val="hoasenbosung"/>
      <sheetName val="TVL"/>
      <sheetName val="Tongke"/>
      <sheetName val="Open"/>
      <sheetName val="Function"/>
      <sheetName val="Noisuy-LLL"/>
      <sheetName val="DTXL"/>
      <sheetName val="INV"/>
      <sheetName val="Sheet3"/>
      <sheetName val="XXXXXXXX"/>
      <sheetName val="XXXXXXX0"/>
      <sheetName val="XXXXXXX1"/>
      <sheetName val="XXXXXXX2"/>
      <sheetName val="XXXXXXX3"/>
      <sheetName val="XXXXXXX4"/>
      <sheetName val="TONG KE DZ 0.4 KV"/>
      <sheetName val="DO AM DT"/>
      <sheetName val="CT"/>
      <sheetName val="Sheet1"/>
      <sheetName val="KVT NhËp kho"/>
      <sheetName val="144"/>
      <sheetName val="142"/>
      <sheetName val="SO CAI 111"/>
      <sheetName val="111"/>
      <sheetName val="112"/>
      <sheetName val="811"/>
      <sheetName val="sc642"/>
      <sheetName val="642"/>
      <sheetName val="sc627"/>
      <sheetName val="sxkddd"/>
      <sheetName val="Cau"/>
      <sheetName val="doi 601"/>
      <sheetName val="ngoc hoi"/>
      <sheetName val="ngo may"/>
      <sheetName val="dak to"/>
      <sheetName val="thuy dien"/>
      <sheetName val="sc6211"/>
      <sheetName val="6211"/>
      <sheetName val="konplong"/>
      <sheetName val="truong"/>
      <sheetName val="627"/>
      <sheetName val="411"/>
      <sheetName val="338"/>
      <sheetName val="334"/>
      <sheetName val="333.4"/>
      <sheetName val="333.1"/>
      <sheetName val="Sæ c¸i 131"/>
      <sheetName val="131,"/>
      <sheetName val="133"/>
      <sheetName val="CT 133"/>
      <sheetName val="214"/>
      <sheetName val="211"/>
      <sheetName val="154"/>
      <sheetName val="153"/>
      <sheetName val="152"/>
      <sheetName val="632"/>
      <sheetName val="622"/>
      <sheetName val="SC621"/>
      <sheetName val="331"/>
      <sheetName val="421"/>
      <sheetName val="311"/>
      <sheetName val="635"/>
      <sheetName val="515"/>
      <sheetName val="511"/>
      <sheetName val="621"/>
      <sheetName val="XL4Poppy"/>
      <sheetName val="15-05-08"/>
      <sheetName val="BB tuan"/>
      <sheetName val="BB ngay"/>
      <sheetName val="Tong_ke"/>
      <sheetName val="TL rieng"/>
      <sheetName val="ptdg"/>
      <sheetName val="Thuc thanh"/>
      <sheetName val="QTXD"/>
      <sheetName val="B-B"/>
      <sheetName val="Analysis"/>
      <sheetName val="C-C"/>
      <sheetName val="D-D"/>
      <sheetName val="CPQL"/>
      <sheetName val="THCPQL"/>
      <sheetName val="TTDZ22"/>
      <sheetName val="Tai khoan"/>
      <sheetName val="DI-ES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refreshError="1"/>
      <sheetData sheetId="95" refreshError="1"/>
      <sheetData sheetId="9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c thanh"/>
      <sheetName val="QL1A-QL1A moi"/>
      <sheetName val="C.Bong Lang"/>
      <sheetName val="Vanh dai III (TKKT)"/>
      <sheetName val="SL-NC-MB"/>
      <sheetName val="CX-AD-LC"/>
      <sheetName val="Cau-YBai-Tam"/>
      <sheetName val="XL4Poppy"/>
      <sheetName val="VL"/>
      <sheetName val="NHAN CONG"/>
      <sheetName val="MAY"/>
      <sheetName val="VUA"/>
      <sheetName val="DG CAU"/>
      <sheetName val="THOP CAU"/>
      <sheetName val="TLP CAU"/>
      <sheetName val="DAKT1"/>
      <sheetName val="Sheet3"/>
      <sheetName val="XL4Test5"/>
      <sheetName val="XL4Poppy (2)"/>
      <sheetName val="733,14-km238"/>
      <sheetName val="Km237_733,14"/>
      <sheetName val="Km236"/>
      <sheetName val="Km235"/>
      <sheetName val="Km234"/>
      <sheetName val="Km233s,"/>
      <sheetName val="Km232s"/>
      <sheetName val="Km231,"/>
      <sheetName val="Km230"/>
      <sheetName val="Km229s,"/>
      <sheetName val="228_100-229s"/>
      <sheetName val="Km227_838-228_100"/>
      <sheetName val="Km227-227_838s,"/>
      <sheetName val="Km226"/>
      <sheetName val="Km225,"/>
      <sheetName val="Tong KLBS"/>
      <sheetName val="THKLNT(lantruoc)"/>
      <sheetName val="BGThau"/>
      <sheetName val="00000000"/>
      <sheetName val="00000001"/>
      <sheetName val="TH"/>
      <sheetName val="ETH"/>
      <sheetName val="1"/>
      <sheetName val="2"/>
      <sheetName val="3"/>
      <sheetName val="4"/>
      <sheetName val="5"/>
      <sheetName val="6"/>
      <sheetName val="7"/>
      <sheetName val="DT1"/>
      <sheetName val="DT2"/>
      <sheetName val="KluongKm2,4"/>
      <sheetName val="B.cao"/>
      <sheetName val="T.tiet"/>
      <sheetName val="T.N"/>
      <sheetName val="Sheet1"/>
      <sheetName val="Sheet2"/>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KTQT-AFC"/>
      <sheetName val="CLDG"/>
      <sheetName val="CLKL"/>
      <sheetName val="Bang du toan"/>
      <sheetName val="Tonghop"/>
      <sheetName val="Bu gia"/>
      <sheetName val="PT vat tu"/>
      <sheetName val="PTVT"/>
      <sheetName val="solieu"/>
      <sheetName val="PLV"/>
      <sheetName val="Dongia"/>
      <sheetName val="DTCTtaluy"/>
      <sheetName val="KLDGTT&lt;120%"/>
      <sheetName val="PL2"/>
      <sheetName val="DTnen"/>
      <sheetName val="PL"/>
      <sheetName val="THKL nghiemthu"/>
      <sheetName val="DTCTtaluy (2)"/>
      <sheetName val="KLDGTT&lt;120% (2)"/>
      <sheetName val="TH (2)"/>
      <sheetName val="xxxxxxxx"/>
      <sheetName val="XXXXXXX0"/>
      <sheetName val="10000000"/>
      <sheetName val="XXXXXXX1"/>
      <sheetName val="20000000"/>
      <sheetName val="30000000"/>
      <sheetName val="To trinh"/>
      <sheetName val="bang2"/>
      <sheetName val="coHoan"/>
      <sheetName val="Congty"/>
      <sheetName val="VPPN"/>
      <sheetName val="XN74"/>
      <sheetName val="XN54"/>
      <sheetName val="XN33"/>
      <sheetName val="NK96"/>
      <sheetName val="Nam 2001"/>
      <sheetName val="Tang TSCD 98-02"/>
      <sheetName val="BIEN DONG"/>
      <sheetName val="TSCD 2001"/>
      <sheetName val="Quy 1-2002"/>
      <sheetName val="Quy 2-2002"/>
      <sheetName val="Quy 3-2002"/>
      <sheetName val="Quy 4-02"/>
      <sheetName val="XN79"/>
      <sheetName val="CTMT"/>
      <sheetName val="boHoan"/>
      <sheetName val="C.     Lang"/>
      <sheetName val="QL1A-QL1Q moi"/>
      <sheetName val="DG CAࡕ"/>
      <sheetName val="SL)NC-MB"/>
      <sheetName val="gVL"/>
      <sheetName val="CT doanh thu 2005"/>
      <sheetName val="Dthu 2006 sua"/>
      <sheetName val="Doanh thu gia thanh"/>
      <sheetName val="6 thang 2006"/>
      <sheetName val="Bao cao thue (2)"/>
      <sheetName val="Tong hop CP T10"/>
      <sheetName val="Bao cao thue"/>
      <sheetName val="Thue cong trinh"/>
      <sheetName val="Gia thanh"/>
      <sheetName val="Pke toan"/>
      <sheetName val="Gia thanh cong trinh - Hoa"/>
      <sheetName val="Ke toan thuc hien cong trinh"/>
      <sheetName val="Du kien DT 9 thang de nop"/>
      <sheetName val="chi tieu HV"/>
      <sheetName val="sx-tt-tk"/>
      <sheetName val="tsach &amp; thu hoi"/>
      <sheetName val="KK than ton   (2)"/>
      <sheetName val="TT cac ho"/>
      <sheetName val="TT trong nganh"/>
      <sheetName val="chi tiet KHM"/>
      <sheetName val="Pham cap"/>
      <sheetName val="DT than"/>
      <sheetName val="Doanh thu"/>
      <sheetName val="gia tri SX"/>
      <sheetName val="Maumoi"/>
      <sheetName val="So Cong nghiep"/>
      <sheetName val="Bia BC"/>
      <sheetName val="TH thanton"/>
      <sheetName val="Dat da thai"/>
      <sheetName val="XNGB-BMD2004"/>
      <sheetName val="GTSX (TT)"/>
      <sheetName val="XNGBQI"/>
      <sheetName val="XNGBQI (2)"/>
      <sheetName val="XNGBQI-04 (2)"/>
      <sheetName val="XNGBQII-04 (2)"/>
      <sheetName val="XNGBQII-04 (3)"/>
      <sheetName val="XNGBQIII-04 (2)"/>
      <sheetName val="XNGBQIII-04 (3)"/>
      <sheetName val="XNGBQIV-04 (2)"/>
      <sheetName val="XNGBQIV-04 (3)"/>
      <sheetName val="XNGBQI-05"/>
      <sheetName val="XNGBQI-05 (02)"/>
      <sheetName val="Gia ban NK bq"/>
      <sheetName val="Sheet19"/>
      <sheetName val="Sheet20"/>
      <sheetName val="Sheet21"/>
      <sheetName val="Sheet22"/>
      <sheetName val="Sheet23"/>
      <sheetName val="Sheet24"/>
      <sheetName val="Sheet25"/>
      <sheetName val="Sheet26"/>
      <sheetName val="Sheet27"/>
      <sheetName val="Sheet28"/>
      <sheetName val="Sheet29"/>
      <sheetName val="Sheet30"/>
      <sheetName val="000000000000"/>
      <sheetName val="100000000000"/>
      <sheetName val="200000000000"/>
      <sheetName val="BDCNH"/>
      <sheetName val="bcdtk"/>
      <sheetName val="BCDKTNH"/>
      <sheetName val="BCDKTTHUE"/>
      <sheetName val="tscd"/>
      <sheetName val="DG CA?"/>
      <sheetName val="KluongKm2_x000c_4"/>
      <sheetName val="ɂIEN DONG"/>
      <sheetName val="TK331D"/>
      <sheetName val="334 d"/>
      <sheetName val="lt-tl"/>
      <sheetName val="px3-tl"/>
      <sheetName val="px1-tl"/>
      <sheetName val="vp-tl"/>
      <sheetName val="px2,tb-tl"/>
      <sheetName val="th-qt"/>
      <sheetName val="bqt"/>
      <sheetName val="tl-khovt"/>
      <sheetName val="dtkhovt"/>
      <sheetName val="Sheet17"/>
      <sheetName val="Sheet18"/>
      <sheetName val="C.   ( Lang"/>
      <sheetName val="Maumo)"/>
      <sheetName val="Tai khoan"/>
      <sheetName val="MTO REV.0"/>
      <sheetName val="P_x000c_V"/>
      <sheetName val="HK1"/>
      <sheetName val="HK2"/>
      <sheetName val="CANAM"/>
      <sheetName val="Tojg KLBS"/>
      <sheetName val="DG "/>
      <sheetName val="XL@Test5"/>
      <sheetName val="TTDZ22"/>
      <sheetName val="KH-Q1,Q2,01"/>
      <sheetName val="NCong-Day-Su"/>
      <sheetName val="NC"/>
      <sheetName val="giathanh1"/>
      <sheetName val="¶"/>
      <sheetName val="?IEN DONG"/>
      <sheetName val="Tonchop"/>
      <sheetName val="dmuc"/>
      <sheetName val="BGThau_x0008__x0000__x0000_0000000_x0001__x0006__x0000__x0000_Sheet1_x0008__x0000__x0000_To"/>
      <sheetName val="S`eet12"/>
      <sheetName val="XHXPXXX1"/>
      <sheetName val="0000000!"/>
      <sheetName val="To tri.h"/>
      <sheetName val="cnHoan"/>
      <sheetName val="V_x0010_PN"/>
      <sheetName val="IBASE"/>
      <sheetName val="˜Ünh m÷c"/>
      <sheetName val="Ünh m÷c"/>
      <sheetName val="PTVL"/>
      <sheetName val="bia"/>
      <sheetName val="rotoduc"/>
      <sheetName val="Truc"/>
      <sheetName val="roto truc"/>
      <sheetName val="stato"/>
      <sheetName val="Day dt"/>
      <sheetName val="statoday"/>
      <sheetName val="stato tam say"/>
      <sheetName val="Than"/>
      <sheetName val="Stato ep"/>
      <sheetName val="Canh gio"/>
      <sheetName val="Napgio"/>
      <sheetName val="Nap-Hopcuc"/>
      <sheetName val="laprap"/>
      <sheetName val="Cocau"/>
      <sheetName val="Ss Z- GB"/>
      <sheetName val="Quy_x0000_2-2002"/>
      <sheetName val="Quy"/>
      <sheetName val="S29_x0007__x0000__x0000_S"/>
      <sheetName val="S29_x0007_"/>
      <sheetName val="XL4@oppy"/>
      <sheetName val="Km&quot;33s,"/>
      <sheetName val="Km227O838-228_100"/>
      <sheetName val="Dang TSCD 98-02"/>
      <sheetName val="dtkhovd"/>
      <sheetName val="CDMT"/>
      <sheetName val="Sêeet9"/>
      <sheetName val="DT1????????"/>
      <sheetName val="Quy?2-2002"/>
      <sheetName val="DT1?"/>
      <sheetName val="S29_x0007_??S"/>
      <sheetName val="S29_x0007_?S"/>
      <sheetName val="KK bo sung"/>
      <sheetName val="Bu gi`"/>
      <sheetName val="tuong"/>
      <sheetName val="TDT"/>
      <sheetName val="THPDMoi  (2)"/>
      <sheetName val="dongia (2)"/>
      <sheetName val="gtrinh"/>
      <sheetName val="phuluc1"/>
      <sheetName val="TONG HOP VL-NC"/>
      <sheetName val="lam-moi"/>
      <sheetName val="chitiet"/>
      <sheetName val="TONGKE3p "/>
      <sheetName val="TH VL, NC, DDHT Thanhphuoc"/>
      <sheetName val="#REF"/>
      <sheetName val="thao-go"/>
      <sheetName val="DON GIA"/>
      <sheetName val="TONGKE-HT"/>
      <sheetName val="DG"/>
      <sheetName val="LKVL-CK-HT-GD1"/>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DO AM DT"/>
      <sheetName val="çha tri SX"/>
      <sheetName val="So Conç!îfhiep"/>
      <sheetName val="PPVT"/>
      <sheetName val="XL4Te3t5"/>
      <sheetName val="DG CA_"/>
      <sheetName val="_IEN DONG"/>
      <sheetName val="DT1________"/>
      <sheetName val="Quy_2-2002"/>
      <sheetName val="DT1_"/>
      <sheetName val="S29_x0007___S"/>
      <sheetName val="S29_x0007__S"/>
      <sheetName val="NHAN CWNG"/>
      <sheetName val="CHIET TINH TBA"/>
      <sheetName val="Girder"/>
      <sheetName val="Tendon"/>
      <sheetName val="NHAN_x0000_CONG"/>
      <sheetName val="INV"/>
      <sheetName val="XXXXXXX2"/>
      <sheetName val="XXXXXXX3"/>
      <sheetName val="XXXXXXX4"/>
      <sheetName val="DI-ESTI"/>
      <sheetName val="data"/>
      <sheetName val="phi"/>
      <sheetName val="Tang TRCD 98-02"/>
      <sheetName val="TSCD 2000"/>
      <sheetName val="BGThau_x0008__x0000_0000000_x0001__x0006__x0000_Sheet1_x0008__x0000_To dr"/>
      <sheetName val="Vong KLBS"/>
      <sheetName val="BGThau_x0008_"/>
      <sheetName val="NEW-PANEL"/>
      <sheetName val="4_x0004__x0000__x0000_XN54_x0004__x0000__x0000_XN33_x0004__x0000__x0000_NK96_x0006__x0000__x0000_Sheet4"/>
      <sheetName val="Q3-01-duyet"/>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Thuc_thanh"/>
      <sheetName val="QL1A-QL1A_moi"/>
      <sheetName val="C_Bong_Lang"/>
      <sheetName val="Vanh_dai_III_(TKKT)"/>
      <sheetName val="NHAN_CONG"/>
      <sheetName val="DG_CAU"/>
      <sheetName val="THOP_CAU"/>
      <sheetName val="TLP_CAU"/>
      <sheetName val="XL4Poppy_(2)"/>
      <sheetName val="B_cao"/>
      <sheetName val="T_tiet"/>
      <sheetName val="T_N"/>
      <sheetName val="Tong_KLBS"/>
      <sheetName val="To_trinh"/>
      <sheetName val="Bang_du_toan"/>
      <sheetName val="Bu_gia"/>
      <sheetName val="PT_vat_tu"/>
      <sheetName val="Nam_2001"/>
      <sheetName val="Tang_TSCD_98-02"/>
      <sheetName val="BIEN_DONG"/>
      <sheetName val="TSCD_2001"/>
      <sheetName val="Quy_1-2002"/>
      <sheetName val="Quy_3-2002"/>
      <sheetName val="Quy_4-02"/>
      <sheetName val="THKL_nghiemthu"/>
      <sheetName val="DTCTtaluy_(2)"/>
      <sheetName val="KLDGTT&lt;120%_(2)"/>
      <sheetName val="TH_(2)"/>
      <sheetName val="C______Lang"/>
      <sheetName val="QL1A-QL1Q_moi"/>
      <sheetName val="KluongKm24"/>
      <sheetName val="DG_CAࡕ"/>
      <sheetName val="chi_tieu_HV"/>
      <sheetName val="tsach_&amp;_thu_hoi"/>
      <sheetName val="KK_than_ton___(2)"/>
      <sheetName val="TT_cac_ho"/>
      <sheetName val="TT_trong_nganh"/>
      <sheetName val="chi_tiet_KHM"/>
      <sheetName val="Pham_cap"/>
      <sheetName val="DT_than"/>
      <sheetName val="Doanh_thu"/>
      <sheetName val="gia_tri_SX"/>
      <sheetName val="So_Cong_nghiep"/>
      <sheetName val="Bia_BC"/>
      <sheetName val="TH_thanton"/>
      <sheetName val="Dat_da_thai"/>
      <sheetName val="GTSX_(TT)"/>
      <sheetName val="XNGBQI_(2)"/>
      <sheetName val="XNGBQI-04_(2)"/>
      <sheetName val="XNGBQII-04_(2)"/>
      <sheetName val="XNGBQII-04_(3)"/>
      <sheetName val="XNGBQIII-04_(2)"/>
      <sheetName val="XNGBQIII-04_(3)"/>
      <sheetName val="XNGBQIV-04_(2)"/>
      <sheetName val="XNGBQIV-04_(3)"/>
      <sheetName val="XNGBQI-05_(02)"/>
      <sheetName val="Gia_ban_NK_bq"/>
      <sheetName val="334_d"/>
      <sheetName val="Tai_khoan"/>
      <sheetName val="CT_doanh_thu_2005"/>
      <sheetName val="Dthu_2006_sua"/>
      <sheetName val="Doanh_thu_gia_thanh"/>
      <sheetName val="6_thang_2006"/>
      <sheetName val="Bao_cao_thue_(2)"/>
      <sheetName val="Tong_hop_CP_T10"/>
      <sheetName val="Bao_cao_thue"/>
      <sheetName val="Thue_cong_trinh"/>
      <sheetName val="Gia_thanh"/>
      <sheetName val="Pke_toan"/>
      <sheetName val="Gia_thanh_cong_trinh_-_Hoa"/>
      <sheetName val="Ke_toan_thuc_hien_cong_trinh"/>
      <sheetName val="Du_kien_DT_9_thang_de_nop"/>
      <sheetName val="DG_"/>
      <sheetName val="PV"/>
      <sheetName val="C____(_Lang"/>
      <sheetName val="Tojg_KLBS"/>
      <sheetName val="MTO_REV_0"/>
      <sheetName val="KK_bo_sung"/>
      <sheetName val="Bang TK goc"/>
      <sheetName val="DGchitiet "/>
      <sheetName val="Hạng mục 2"/>
      <sheetName val="ptdg"/>
      <sheetName val="CĮ     Lang"/>
      <sheetName val="XLÿÿest5"/>
      <sheetName val="XNGBQII-_x0010_4 (3)"/>
      <sheetName val="CT_x0000_doanh thu 2005"/>
      <sheetName val="XNGBQI-01 (02)"/>
      <sheetName val="126"/>
      <sheetName val="127"/>
      <sheetName val="128"/>
      <sheetName val="129"/>
      <sheetName val="130"/>
      <sheetName val="131"/>
      <sheetName val="132"/>
      <sheetName val="133"/>
      <sheetName val="Chart1"/>
      <sheetName val="134"/>
      <sheetName val="135"/>
      <sheetName val="136"/>
      <sheetName val="137"/>
      <sheetName val="138"/>
      <sheetName val="139"/>
      <sheetName val="KHUPHO8"/>
      <sheetName val="THONGKE"/>
      <sheetName val="Sheetr"/>
      <sheetName val="Km225_838-228_100"/>
      <sheetName val="MTO REV.2(ARMOR)"/>
      <sheetName val="Km227Э227_838s,"/>
      <sheetName val="_x0000__x0000_쫀䃝Z"/>
      <sheetName val="_x0000__x0000__x0000__x0000_¢é@Z_x0000__x000d__x0000__x0004_"/>
      <sheetName val="Na2_x0000__x0000_01"/>
      <sheetName val="NHAN"/>
      <sheetName val="_x0000__x0000__x0000__x0000_¢é@Z_x0000__x000a__x0000__x0004_"/>
      <sheetName val=""/>
      <sheetName val="CT"/>
      <sheetName val="DO_AM_DT"/>
      <sheetName val="ɂIEN_DONG"/>
      <sheetName val="DG_CA?"/>
      <sheetName val="tra-vat-lieu"/>
      <sheetName val="M+MC"/>
      <sheetName val="ctTBA"/>
      <sheetName val="Quy $-02"/>
      <sheetName val="tienluong"/>
      <sheetName val="coctuatrenda"/>
      <sheetName val="Na2"/>
      <sheetName val="4_x0004_"/>
      <sheetName val="GVL-NC-M"/>
      <sheetName val="KTQT-AF_x0003_"/>
      <sheetName val="KLDGT_x0014_&lt;120%"/>
      <sheetName val="Congt9"/>
      <sheetName val="DTCTtallu"/>
      <sheetName val="Km227?227_838s,"/>
      <sheetName val="_x0000__x0000_??Z"/>
      <sheetName val="name"/>
      <sheetName val="Du kien DT 9 thang de fop"/>
      <sheetName val="DG_CA_"/>
      <sheetName val="XNGBQIV-02_x0000__x0000_)"/>
      <sheetName val="Khoi luong"/>
      <sheetName val="DG _x0000__x0000__x0000__x0000__x0000__x0000__x0000__x0000__x0000__x0009__x0000_᲌Ա_x0000__x0004__x0000__x0000__x0000__x0000__x0000__x0000_窰԰_x0000__x0000__x0000__x0000__x0000_"/>
      <sheetName val="Pier"/>
      <sheetName val="Pile"/>
      <sheetName val="Na2_x0000__x0000_€01"/>
      <sheetName val="CPQL"/>
      <sheetName val="THCPQL"/>
      <sheetName val="c`i tiet KHM"/>
      <sheetName val="CI     Lang"/>
      <sheetName val="HGCHINGS"/>
      <sheetName val="T11-01"/>
      <sheetName val="T12-01"/>
      <sheetName val="01-02"/>
      <sheetName val="02-02"/>
      <sheetName val="03-02"/>
      <sheetName val="T04-02"/>
      <sheetName val="T05-02"/>
      <sheetName val="T06-T02"/>
      <sheetName val="T07-03"/>
      <sheetName val="T08-03"/>
      <sheetName val="T09-03"/>
      <sheetName val="T10-03"/>
      <sheetName val="T11-03"/>
      <sheetName val="T12-03"/>
      <sheetName val="NPLT01-04"/>
      <sheetName val="NPLT02-04"/>
      <sheetName val="NPLT03-04"/>
      <sheetName val="NPLT04-04"/>
      <sheetName val="NPLT05-04"/>
      <sheetName val="NPLT06-04"/>
      <sheetName val="NPLT07-04"/>
      <sheetName val="NPLT08-04"/>
      <sheetName val="NPLT09-04"/>
      <sheetName val="NPLT10-04"/>
      <sheetName val="NPLT11-04"/>
      <sheetName val="NPLT12-04"/>
      <sheetName val="NXT -T12 B"/>
      <sheetName val="NXT -T01-05"/>
      <sheetName val="NXT-T01-05 B"/>
      <sheetName val="NXT-T02-05"/>
      <sheetName val="NXT-T02-05B"/>
      <sheetName val="NXT-T03-05"/>
      <sheetName val="NXT-T03-05 B"/>
      <sheetName val="NXT -T04-05"/>
      <sheetName val="NXT-T05-05"/>
      <sheetName val="NXT -T06-05"/>
      <sheetName val="NXT -T07-05"/>
      <sheetName val="HGHW3"/>
      <sheetName val="HGHW4"/>
      <sheetName val="HGHW5"/>
      <sheetName val="HGCW6"/>
      <sheetName val="CH1"/>
      <sheetName val="EXP2"/>
      <sheetName val="[Q3-01-duyet.xlsUboHoan"/>
      <sheetName val="DSMo (2)"/>
      <sheetName val="DSMo"/>
      <sheetName val="TH Mo"/>
      <sheetName val="21B"/>
      <sheetName val="143"/>
      <sheetName val="141"/>
      <sheetName val="172"/>
      <sheetName val="171"/>
      <sheetName val="170"/>
      <sheetName val="169"/>
      <sheetName val="168"/>
      <sheetName val="167"/>
      <sheetName val="166"/>
      <sheetName val="165"/>
      <sheetName val="164"/>
      <sheetName val="163"/>
      <sheetName val="162"/>
      <sheetName val="161"/>
      <sheetName val="160"/>
      <sheetName val="159"/>
      <sheetName val="158"/>
      <sheetName val="157"/>
      <sheetName val="156"/>
      <sheetName val="155"/>
      <sheetName val="154"/>
      <sheetName val="173"/>
      <sheetName val="152"/>
      <sheetName val="151"/>
      <sheetName val="150"/>
      <sheetName val="149"/>
      <sheetName val="148"/>
      <sheetName val="147"/>
      <sheetName val="146"/>
      <sheetName val="145"/>
      <sheetName val="144"/>
      <sheetName val="142"/>
      <sheetName val="140"/>
      <sheetName val="TH ho"/>
      <sheetName val="TH138-173"/>
      <sheetName val="_x0000__x0001__x0000__x0000__x0000__x0000__x0000__x0000__x0000__x0000__x0000__x0000__x0000__x0002__x0000__x0000__x0000__x0000__x0000__x0000__x0000_Ƥ_x0000_Ő_x0000__x0000__x0000_㋎˴_x0000_"/>
      <sheetName val="Km23"/>
      <sheetName val="Exterior Walls Finishes"/>
      <sheetName val="Du Toan"/>
      <sheetName val="GIAVLIEU"/>
      <sheetName val="00000003"/>
      <sheetName val="C?     Lang"/>
      <sheetName val="_x0000__x0000__x0000__x0000__x0000__x0000__x0000__x0000_ (2)"/>
      <sheetName val="TTTram"/>
      <sheetName val="Quy_2-20021"/>
      <sheetName val="?IEN_DONG"/>
      <sheetName val="To_tri_h"/>
      <sheetName val="VPN"/>
      <sheetName val="Bu_gi`"/>
      <sheetName val="˜Ünh_m÷c"/>
      <sheetName val="roto_truc"/>
      <sheetName val="Day_dt"/>
      <sheetName val="stato_tam_say"/>
      <sheetName val="Stato_ep"/>
      <sheetName val="Canh_gio"/>
      <sheetName val="Ss_Z-_GB"/>
      <sheetName val="Ünh_m÷c"/>
      <sheetName val="S29S"/>
      <sheetName val="CTdoanh_thu_2005"/>
      <sheetName val="BGThau0000000Sheet1To"/>
      <sheetName val="THPDMoi__(2)"/>
      <sheetName val="dongia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çha_tri_SX"/>
      <sheetName val="So_Conç!îfhiep"/>
      <sheetName val="S29"/>
      <sheetName val="Dang_TSCD_98-02"/>
      <sheetName val="Tang_TRCD_98-02"/>
      <sheetName val="TSCD_2000"/>
      <sheetName val="XNGBQII-4_(3)"/>
      <sheetName val="CHIET_TINH_TBA"/>
      <sheetName val="Bang_TK_goc"/>
      <sheetName val="DGchitiet_"/>
      <sheetName val="4XN54XN33NK96Sheet4"/>
      <sheetName val="_IEN_DONG"/>
      <sheetName val="S29??S"/>
      <sheetName val="S29?S"/>
      <sheetName val="S29__S"/>
      <sheetName val="S29_S"/>
      <sheetName val="NHAN_CWNG"/>
      <sheetName val="MTO_REV_2(ARMOR)"/>
      <sheetName val="CĮ_____Lang"/>
      <sheetName val="SDH TP"/>
      <sheetName val="H?ng m?c 2"/>
      <sheetName val="_x0000__x0000__x0000__x0000_€¢é@Z_x0000__x000d__x0000__x0004_"/>
      <sheetName val="Hedging"/>
      <sheetName val="mtk_b"/>
      <sheetName val="_x0000__x0000__x0017_[Q3-01-duyet.xls]Maumo)_x0000_?_x0000__x0000__x0000_"/>
      <sheetName val="Tonghmp"/>
      <sheetName val="KLDGTT&lt;120'"/>
      <sheetName val="ESTI."/>
      <sheetName val="Vanh dai II_x0000__x0000__x0000_^ÀÏ"/>
      <sheetName val="BGThau_x0008_??0000000_x0001__x0006_??Sheet1_x0008_??To"/>
      <sheetName val="NHAN?CONG"/>
      <sheetName val="BGThau_x0008_?0000000_x0001__x0006_?Sheet1_x0008_?To dr"/>
      <sheetName val="4_x0004_??XN54_x0004_??XN33_x0004_??NK96_x0006_??Sheet4"/>
      <sheetName val="BGThau_x0008_?0000000_x0001__x0006_?Sheet1_x0008_?To"/>
      <sheetName val="Na2??01"/>
      <sheetName val="4_x0004_?XN54_x0004_?XN33_x0004_?NK96_x0006_?Sheet4"/>
      <sheetName val="CT?doanh thu 2005"/>
      <sheetName val="_x0000__x0000__x0000__x0000_€¢é@Z_x0000__x000a__x0000__x0004_"/>
      <sheetName val="��nh m�c"/>
      <sheetName val="Na2_x0000__x0000_�01"/>
      <sheetName val="S�eet9"/>
      <sheetName val="�ha tri SX"/>
      <sheetName val="So Con�!�fhiep"/>
      <sheetName val="XL��est5"/>
      <sheetName val="_x0000__x0000__x0000__x0000_���@Z_x0000__x000d__x0000__x0004_"/>
      <sheetName val="Tai_khկ_x0000_缀"/>
      <sheetName val="Tgng hop CP T10"/>
      <sheetName val="TT_10KV"/>
      <sheetName val="diachi"/>
      <sheetName val="Thep-MatCat"/>
      <sheetName val="Kiem-Toan"/>
      <sheetName val="NhapSL"/>
      <sheetName val="Shѥet10"/>
      <sheetName val="??쫀䃝Z"/>
      <sheetName val="????¢é@Z?_x000d_?_x0004_"/>
      <sheetName val="Na2??€01"/>
      <sheetName val="C.Bojg Lang"/>
      <sheetName val="ThongSo"/>
    </sheetNames>
    <sheetDataSet>
      <sheetData sheetId="0" refreshError="1">
        <row r="29">
          <cell r="E29">
            <v>9566000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sheetData sheetId="488" refreshError="1"/>
      <sheetData sheetId="489" refreshError="1"/>
      <sheetData sheetId="490" refreshError="1"/>
      <sheetData sheetId="491" refreshError="1"/>
      <sheetData sheetId="492"/>
      <sheetData sheetId="493"/>
      <sheetData sheetId="494"/>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sheetData sheetId="591" refreshError="1"/>
      <sheetData sheetId="592"/>
      <sheetData sheetId="593"/>
      <sheetData sheetId="594"/>
      <sheetData sheetId="595"/>
      <sheetData sheetId="596"/>
      <sheetData sheetId="597"/>
      <sheetData sheetId="598"/>
      <sheetData sheetId="599"/>
      <sheetData sheetId="600"/>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sheetData sheetId="67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da"/>
      <sheetName val="vc"/>
      <sheetName val="tra_vat_lieu"/>
      <sheetName val="PTDG_duong"/>
      <sheetName val="DTCT-TB"/>
      <sheetName val="GTXL"/>
      <sheetName val="PTDG cau"/>
      <sheetName val="dtct cau"/>
      <sheetName val="TH cau trung"/>
      <sheetName val="TH"/>
      <sheetName val="Tra_bang"/>
      <sheetName val="KSTK"/>
      <sheetName val="Bang don gia ks"/>
      <sheetName val="th1"/>
      <sheetName val="denbu"/>
      <sheetName val="TB"/>
      <sheetName val="KSTK-BVTC"/>
      <sheetName val="KSTK-BVTC (2)"/>
      <sheetName val="trabang2"/>
      <sheetName val="VCTbi"/>
      <sheetName val="VC-DC-DH"/>
      <sheetName val="XXXXXXXX"/>
      <sheetName val="XL4Test5"/>
      <sheetName val="Tam nhin"/>
      <sheetName val="DO AM D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9">
          <cell r="A9">
            <v>47</v>
          </cell>
        </row>
        <row r="10">
          <cell r="A10">
            <v>49</v>
          </cell>
        </row>
        <row r="11">
          <cell r="A11">
            <v>48</v>
          </cell>
        </row>
        <row r="12">
          <cell r="A12">
            <v>50</v>
          </cell>
        </row>
        <row r="13">
          <cell r="A13">
            <v>51</v>
          </cell>
        </row>
        <row r="14">
          <cell r="A14">
            <v>90</v>
          </cell>
        </row>
        <row r="15">
          <cell r="A15">
            <v>52</v>
          </cell>
        </row>
        <row r="18">
          <cell r="A18">
            <v>78</v>
          </cell>
        </row>
        <row r="19">
          <cell r="A19">
            <v>88</v>
          </cell>
        </row>
        <row r="20">
          <cell r="A20">
            <v>72</v>
          </cell>
        </row>
        <row r="21">
          <cell r="A21">
            <v>73</v>
          </cell>
        </row>
        <row r="22">
          <cell r="A22">
            <v>76</v>
          </cell>
        </row>
        <row r="23">
          <cell r="A23">
            <v>77</v>
          </cell>
        </row>
        <row r="24">
          <cell r="A24">
            <v>79</v>
          </cell>
        </row>
        <row r="25">
          <cell r="A25">
            <v>74</v>
          </cell>
        </row>
        <row r="26">
          <cell r="A26">
            <v>80</v>
          </cell>
        </row>
        <row r="29">
          <cell r="A29">
            <v>53</v>
          </cell>
        </row>
        <row r="30">
          <cell r="A30">
            <v>54</v>
          </cell>
        </row>
        <row r="31">
          <cell r="A31">
            <v>7</v>
          </cell>
        </row>
        <row r="32">
          <cell r="A32">
            <v>9</v>
          </cell>
        </row>
        <row r="33">
          <cell r="A33">
            <v>10</v>
          </cell>
        </row>
        <row r="34">
          <cell r="A34">
            <v>8</v>
          </cell>
        </row>
        <row r="37">
          <cell r="A37">
            <v>82</v>
          </cell>
        </row>
        <row r="39">
          <cell r="A39">
            <v>81</v>
          </cell>
        </row>
        <row r="40">
          <cell r="A40">
            <v>83</v>
          </cell>
        </row>
        <row r="41">
          <cell r="A41">
            <v>56</v>
          </cell>
        </row>
        <row r="42">
          <cell r="A42">
            <v>57</v>
          </cell>
        </row>
        <row r="43">
          <cell r="A43">
            <v>59</v>
          </cell>
        </row>
        <row r="44">
          <cell r="A44">
            <v>60</v>
          </cell>
        </row>
        <row r="45">
          <cell r="A45">
            <v>58</v>
          </cell>
        </row>
        <row r="48">
          <cell r="A48">
            <v>85</v>
          </cell>
        </row>
        <row r="49">
          <cell r="A49">
            <v>88</v>
          </cell>
        </row>
        <row r="51">
          <cell r="A51">
            <v>89</v>
          </cell>
        </row>
        <row r="52">
          <cell r="A52">
            <v>84</v>
          </cell>
        </row>
        <row r="55">
          <cell r="A55">
            <v>64</v>
          </cell>
        </row>
        <row r="56">
          <cell r="A56">
            <v>65</v>
          </cell>
        </row>
        <row r="57">
          <cell r="A57">
            <v>99</v>
          </cell>
        </row>
        <row r="58">
          <cell r="A58">
            <v>66</v>
          </cell>
        </row>
        <row r="59">
          <cell r="A59">
            <v>67</v>
          </cell>
        </row>
        <row r="60">
          <cell r="A60">
            <v>68</v>
          </cell>
        </row>
        <row r="61">
          <cell r="A61">
            <v>69</v>
          </cell>
        </row>
        <row r="64">
          <cell r="A64">
            <v>91</v>
          </cell>
        </row>
        <row r="65">
          <cell r="A65">
            <v>92</v>
          </cell>
        </row>
        <row r="66">
          <cell r="A66">
            <v>93</v>
          </cell>
        </row>
        <row r="67">
          <cell r="A67">
            <v>94</v>
          </cell>
        </row>
        <row r="68">
          <cell r="A68">
            <v>95</v>
          </cell>
        </row>
        <row r="69">
          <cell r="A69">
            <v>98</v>
          </cell>
        </row>
        <row r="70">
          <cell r="A70">
            <v>96</v>
          </cell>
        </row>
        <row r="71">
          <cell r="A71">
            <v>97</v>
          </cell>
        </row>
        <row r="72">
          <cell r="A72">
            <v>99</v>
          </cell>
        </row>
        <row r="75">
          <cell r="A75">
            <v>70</v>
          </cell>
        </row>
        <row r="76">
          <cell r="A76">
            <v>99</v>
          </cell>
        </row>
        <row r="77">
          <cell r="A77">
            <v>62</v>
          </cell>
        </row>
        <row r="78">
          <cell r="A78">
            <v>23</v>
          </cell>
        </row>
        <row r="79">
          <cell r="A79">
            <v>1</v>
          </cell>
        </row>
        <row r="82">
          <cell r="A82">
            <v>27</v>
          </cell>
        </row>
        <row r="83">
          <cell r="A83">
            <v>28</v>
          </cell>
        </row>
        <row r="84">
          <cell r="A84">
            <v>26</v>
          </cell>
        </row>
        <row r="85">
          <cell r="A85">
            <v>33</v>
          </cell>
        </row>
        <row r="86">
          <cell r="A86">
            <v>71</v>
          </cell>
        </row>
        <row r="87">
          <cell r="A87">
            <v>29</v>
          </cell>
        </row>
        <row r="88">
          <cell r="A88">
            <v>30</v>
          </cell>
        </row>
        <row r="89">
          <cell r="A89">
            <v>31</v>
          </cell>
        </row>
        <row r="90">
          <cell r="A90">
            <v>32</v>
          </cell>
        </row>
        <row r="91">
          <cell r="A91">
            <v>42</v>
          </cell>
        </row>
        <row r="92">
          <cell r="A92">
            <v>25</v>
          </cell>
        </row>
        <row r="93">
          <cell r="A93">
            <v>4</v>
          </cell>
        </row>
        <row r="94">
          <cell r="A94">
            <v>99</v>
          </cell>
        </row>
        <row r="95">
          <cell r="A95">
            <v>61</v>
          </cell>
        </row>
        <row r="96">
          <cell r="A96">
            <v>63</v>
          </cell>
        </row>
        <row r="97">
          <cell r="A97">
            <v>41</v>
          </cell>
        </row>
        <row r="100">
          <cell r="A100">
            <v>34</v>
          </cell>
        </row>
        <row r="101">
          <cell r="A101">
            <v>37</v>
          </cell>
        </row>
        <row r="102">
          <cell r="A102">
            <v>38</v>
          </cell>
        </row>
        <row r="103">
          <cell r="A103">
            <v>36</v>
          </cell>
        </row>
        <row r="104">
          <cell r="A104">
            <v>35</v>
          </cell>
        </row>
        <row r="107">
          <cell r="A107">
            <v>86</v>
          </cell>
        </row>
        <row r="108">
          <cell r="A108">
            <v>87</v>
          </cell>
        </row>
        <row r="109">
          <cell r="A109">
            <v>88</v>
          </cell>
        </row>
        <row r="112">
          <cell r="A112">
            <v>7</v>
          </cell>
        </row>
        <row r="113">
          <cell r="A113">
            <v>9</v>
          </cell>
        </row>
        <row r="114">
          <cell r="A114">
            <v>10</v>
          </cell>
        </row>
        <row r="115">
          <cell r="A115">
            <v>8</v>
          </cell>
        </row>
        <row r="116">
          <cell r="A116">
            <v>11</v>
          </cell>
        </row>
        <row r="117">
          <cell r="A117">
            <v>12</v>
          </cell>
        </row>
        <row r="118">
          <cell r="A118">
            <v>23</v>
          </cell>
        </row>
        <row r="119">
          <cell r="A119">
            <v>5</v>
          </cell>
        </row>
        <row r="120">
          <cell r="A120">
            <v>2</v>
          </cell>
        </row>
        <row r="121">
          <cell r="A121">
            <v>3</v>
          </cell>
        </row>
        <row r="122">
          <cell r="A122">
            <v>16</v>
          </cell>
        </row>
        <row r="123">
          <cell r="A123">
            <v>17</v>
          </cell>
        </row>
        <row r="124">
          <cell r="A124">
            <v>18</v>
          </cell>
        </row>
        <row r="127">
          <cell r="A127">
            <v>21</v>
          </cell>
        </row>
        <row r="128">
          <cell r="A128">
            <v>23</v>
          </cell>
        </row>
        <row r="129">
          <cell r="A129">
            <v>37</v>
          </cell>
        </row>
        <row r="130">
          <cell r="A130">
            <v>38</v>
          </cell>
        </row>
        <row r="131">
          <cell r="A131">
            <v>39</v>
          </cell>
        </row>
        <row r="132">
          <cell r="A132">
            <v>40</v>
          </cell>
        </row>
        <row r="136">
          <cell r="A136">
            <v>19</v>
          </cell>
        </row>
        <row r="140">
          <cell r="A140">
            <v>43</v>
          </cell>
        </row>
        <row r="141">
          <cell r="A141">
            <v>44</v>
          </cell>
        </row>
        <row r="142">
          <cell r="A142">
            <v>50</v>
          </cell>
        </row>
        <row r="143">
          <cell r="A143">
            <v>51</v>
          </cell>
        </row>
        <row r="144">
          <cell r="A144">
            <v>48</v>
          </cell>
        </row>
        <row r="145">
          <cell r="A145">
            <v>45</v>
          </cell>
        </row>
        <row r="146">
          <cell r="A146">
            <v>46</v>
          </cell>
        </row>
        <row r="147">
          <cell r="A147">
            <v>52</v>
          </cell>
        </row>
        <row r="150">
          <cell r="A150">
            <v>78</v>
          </cell>
        </row>
        <row r="151">
          <cell r="A151">
            <v>75</v>
          </cell>
        </row>
        <row r="152">
          <cell r="A152">
            <v>78</v>
          </cell>
        </row>
        <row r="153">
          <cell r="A153">
            <v>80</v>
          </cell>
        </row>
        <row r="156">
          <cell r="A156">
            <v>53</v>
          </cell>
        </row>
        <row r="157">
          <cell r="A157">
            <v>54</v>
          </cell>
        </row>
        <row r="158">
          <cell r="A158">
            <v>55</v>
          </cell>
        </row>
        <row r="159">
          <cell r="A159">
            <v>86</v>
          </cell>
        </row>
        <row r="160">
          <cell r="A160">
            <v>7</v>
          </cell>
        </row>
        <row r="161">
          <cell r="A161">
            <v>9</v>
          </cell>
        </row>
        <row r="162">
          <cell r="A162">
            <v>10</v>
          </cell>
        </row>
        <row r="163">
          <cell r="A163">
            <v>8</v>
          </cell>
        </row>
        <row r="166">
          <cell r="A166">
            <v>82</v>
          </cell>
        </row>
        <row r="168">
          <cell r="A168">
            <v>81</v>
          </cell>
        </row>
        <row r="169">
          <cell r="A169">
            <v>83</v>
          </cell>
        </row>
        <row r="170">
          <cell r="A170">
            <v>56</v>
          </cell>
        </row>
        <row r="171">
          <cell r="A171">
            <v>57</v>
          </cell>
        </row>
        <row r="172">
          <cell r="A172">
            <v>59</v>
          </cell>
        </row>
        <row r="173">
          <cell r="A173">
            <v>60</v>
          </cell>
        </row>
        <row r="174">
          <cell r="A174">
            <v>58</v>
          </cell>
        </row>
        <row r="177">
          <cell r="A177">
            <v>85</v>
          </cell>
        </row>
        <row r="178">
          <cell r="A178">
            <v>89</v>
          </cell>
        </row>
        <row r="179">
          <cell r="A179">
            <v>84</v>
          </cell>
        </row>
        <row r="182">
          <cell r="A182">
            <v>64</v>
          </cell>
        </row>
        <row r="183">
          <cell r="A183">
            <v>65</v>
          </cell>
        </row>
        <row r="184">
          <cell r="A184">
            <v>99</v>
          </cell>
        </row>
        <row r="185">
          <cell r="A185">
            <v>66</v>
          </cell>
        </row>
        <row r="186">
          <cell r="A186">
            <v>67</v>
          </cell>
        </row>
        <row r="187">
          <cell r="A187">
            <v>68</v>
          </cell>
        </row>
        <row r="188">
          <cell r="A188">
            <v>69</v>
          </cell>
        </row>
        <row r="191">
          <cell r="A191">
            <v>91</v>
          </cell>
        </row>
        <row r="192">
          <cell r="A192">
            <v>92</v>
          </cell>
        </row>
        <row r="193">
          <cell r="A193">
            <v>93</v>
          </cell>
        </row>
        <row r="194">
          <cell r="A194">
            <v>94</v>
          </cell>
        </row>
        <row r="195">
          <cell r="A195">
            <v>95</v>
          </cell>
        </row>
        <row r="196">
          <cell r="A196">
            <v>98</v>
          </cell>
        </row>
        <row r="197">
          <cell r="A197">
            <v>96</v>
          </cell>
        </row>
        <row r="198">
          <cell r="A198">
            <v>97</v>
          </cell>
        </row>
        <row r="199">
          <cell r="A199">
            <v>99</v>
          </cell>
        </row>
        <row r="202">
          <cell r="A202">
            <v>70</v>
          </cell>
        </row>
        <row r="203">
          <cell r="A203">
            <v>99</v>
          </cell>
        </row>
        <row r="204">
          <cell r="A204">
            <v>61</v>
          </cell>
        </row>
        <row r="205">
          <cell r="A205">
            <v>23</v>
          </cell>
        </row>
        <row r="208">
          <cell r="A208">
            <v>27</v>
          </cell>
        </row>
        <row r="209">
          <cell r="A209">
            <v>28</v>
          </cell>
        </row>
        <row r="210">
          <cell r="A210">
            <v>26</v>
          </cell>
        </row>
        <row r="211">
          <cell r="A211">
            <v>33</v>
          </cell>
        </row>
        <row r="212">
          <cell r="A212">
            <v>29</v>
          </cell>
        </row>
        <row r="213">
          <cell r="A213">
            <v>30</v>
          </cell>
        </row>
        <row r="214">
          <cell r="A214">
            <v>31</v>
          </cell>
        </row>
        <row r="215">
          <cell r="A215">
            <v>32</v>
          </cell>
        </row>
        <row r="216">
          <cell r="A216">
            <v>42</v>
          </cell>
        </row>
        <row r="217">
          <cell r="A217">
            <v>25</v>
          </cell>
        </row>
        <row r="218">
          <cell r="A218">
            <v>4</v>
          </cell>
        </row>
        <row r="219">
          <cell r="A219">
            <v>99</v>
          </cell>
        </row>
        <row r="220">
          <cell r="A220">
            <v>63</v>
          </cell>
        </row>
        <row r="221">
          <cell r="A221">
            <v>41</v>
          </cell>
        </row>
        <row r="224">
          <cell r="A224">
            <v>34</v>
          </cell>
        </row>
        <row r="225">
          <cell r="A225">
            <v>37</v>
          </cell>
        </row>
        <row r="226">
          <cell r="A226">
            <v>38</v>
          </cell>
        </row>
        <row r="227">
          <cell r="A227">
            <v>36</v>
          </cell>
        </row>
        <row r="228">
          <cell r="A228">
            <v>35</v>
          </cell>
        </row>
        <row r="231">
          <cell r="A231">
            <v>7</v>
          </cell>
        </row>
        <row r="232">
          <cell r="A232">
            <v>9</v>
          </cell>
        </row>
        <row r="233">
          <cell r="A233">
            <v>10</v>
          </cell>
        </row>
        <row r="234">
          <cell r="A234">
            <v>8</v>
          </cell>
        </row>
        <row r="235">
          <cell r="A235">
            <v>11</v>
          </cell>
        </row>
        <row r="236">
          <cell r="A236">
            <v>12</v>
          </cell>
        </row>
        <row r="237">
          <cell r="A237">
            <v>23</v>
          </cell>
        </row>
        <row r="238">
          <cell r="A238">
            <v>5</v>
          </cell>
        </row>
        <row r="239">
          <cell r="A239">
            <v>2</v>
          </cell>
        </row>
        <row r="240">
          <cell r="A240">
            <v>3</v>
          </cell>
        </row>
        <row r="241">
          <cell r="A241">
            <v>13</v>
          </cell>
        </row>
        <row r="242">
          <cell r="A242">
            <v>14</v>
          </cell>
        </row>
        <row r="243">
          <cell r="A243">
            <v>15</v>
          </cell>
        </row>
        <row r="244">
          <cell r="A244">
            <v>17</v>
          </cell>
        </row>
        <row r="245">
          <cell r="A245">
            <v>18</v>
          </cell>
        </row>
        <row r="248">
          <cell r="A248">
            <v>21</v>
          </cell>
        </row>
        <row r="249">
          <cell r="A249">
            <v>23</v>
          </cell>
        </row>
        <row r="250">
          <cell r="A250">
            <v>37</v>
          </cell>
        </row>
        <row r="251">
          <cell r="A251">
            <v>38</v>
          </cell>
        </row>
        <row r="252">
          <cell r="A252">
            <v>39</v>
          </cell>
        </row>
        <row r="253">
          <cell r="A253">
            <v>19</v>
          </cell>
        </row>
        <row r="254">
          <cell r="A254">
            <v>40</v>
          </cell>
        </row>
        <row r="258">
          <cell r="A258">
            <v>43</v>
          </cell>
        </row>
        <row r="259">
          <cell r="A259">
            <v>44</v>
          </cell>
        </row>
        <row r="260">
          <cell r="A260">
            <v>50</v>
          </cell>
        </row>
        <row r="261">
          <cell r="A261">
            <v>51</v>
          </cell>
        </row>
        <row r="262">
          <cell r="A262">
            <v>48</v>
          </cell>
        </row>
        <row r="263">
          <cell r="A263">
            <v>45</v>
          </cell>
        </row>
        <row r="264">
          <cell r="A264">
            <v>46</v>
          </cell>
        </row>
        <row r="265">
          <cell r="A265">
            <v>52</v>
          </cell>
        </row>
        <row r="268">
          <cell r="A268">
            <v>78</v>
          </cell>
        </row>
        <row r="269">
          <cell r="A269">
            <v>75</v>
          </cell>
        </row>
        <row r="270">
          <cell r="A270">
            <v>78</v>
          </cell>
        </row>
        <row r="271">
          <cell r="A271">
            <v>80</v>
          </cell>
        </row>
        <row r="274">
          <cell r="A274">
            <v>53</v>
          </cell>
        </row>
        <row r="275">
          <cell r="A275">
            <v>54</v>
          </cell>
        </row>
        <row r="276">
          <cell r="A276">
            <v>55</v>
          </cell>
        </row>
        <row r="277">
          <cell r="A277">
            <v>86</v>
          </cell>
        </row>
        <row r="278">
          <cell r="A278">
            <v>7</v>
          </cell>
        </row>
        <row r="279">
          <cell r="A279">
            <v>9</v>
          </cell>
        </row>
        <row r="280">
          <cell r="A280">
            <v>10</v>
          </cell>
        </row>
        <row r="281">
          <cell r="A281">
            <v>8</v>
          </cell>
        </row>
        <row r="284">
          <cell r="A284">
            <v>82</v>
          </cell>
        </row>
        <row r="286">
          <cell r="A286">
            <v>81</v>
          </cell>
        </row>
        <row r="287">
          <cell r="A287">
            <v>83</v>
          </cell>
        </row>
        <row r="288">
          <cell r="A288">
            <v>56</v>
          </cell>
        </row>
        <row r="289">
          <cell r="A289">
            <v>57</v>
          </cell>
        </row>
        <row r="290">
          <cell r="A290">
            <v>59</v>
          </cell>
        </row>
        <row r="291">
          <cell r="A291">
            <v>60</v>
          </cell>
        </row>
        <row r="292">
          <cell r="A292">
            <v>58</v>
          </cell>
        </row>
        <row r="295">
          <cell r="A295">
            <v>85</v>
          </cell>
        </row>
        <row r="296">
          <cell r="A296">
            <v>89</v>
          </cell>
        </row>
        <row r="297">
          <cell r="A297">
            <v>84</v>
          </cell>
        </row>
        <row r="300">
          <cell r="A300">
            <v>64</v>
          </cell>
        </row>
        <row r="301">
          <cell r="A301">
            <v>65</v>
          </cell>
        </row>
        <row r="302">
          <cell r="A302">
            <v>99</v>
          </cell>
        </row>
        <row r="303">
          <cell r="A303">
            <v>66</v>
          </cell>
        </row>
        <row r="304">
          <cell r="A304">
            <v>67</v>
          </cell>
        </row>
        <row r="305">
          <cell r="A305">
            <v>68</v>
          </cell>
        </row>
        <row r="306">
          <cell r="A306">
            <v>69</v>
          </cell>
        </row>
        <row r="309">
          <cell r="A309">
            <v>91</v>
          </cell>
        </row>
        <row r="310">
          <cell r="A310">
            <v>92</v>
          </cell>
        </row>
        <row r="311">
          <cell r="A311">
            <v>93</v>
          </cell>
        </row>
        <row r="312">
          <cell r="A312">
            <v>94</v>
          </cell>
        </row>
        <row r="313">
          <cell r="A313">
            <v>95</v>
          </cell>
        </row>
        <row r="314">
          <cell r="A314">
            <v>98</v>
          </cell>
        </row>
        <row r="315">
          <cell r="A315">
            <v>96</v>
          </cell>
        </row>
        <row r="316">
          <cell r="A316">
            <v>97</v>
          </cell>
        </row>
        <row r="317">
          <cell r="A317">
            <v>99</v>
          </cell>
        </row>
        <row r="320">
          <cell r="A320">
            <v>70</v>
          </cell>
        </row>
        <row r="321">
          <cell r="A321">
            <v>99</v>
          </cell>
        </row>
        <row r="322">
          <cell r="A322">
            <v>61</v>
          </cell>
        </row>
        <row r="323">
          <cell r="A323">
            <v>23</v>
          </cell>
        </row>
        <row r="326">
          <cell r="A326">
            <v>27</v>
          </cell>
        </row>
        <row r="327">
          <cell r="A327">
            <v>28</v>
          </cell>
        </row>
        <row r="328">
          <cell r="A328">
            <v>26</v>
          </cell>
        </row>
        <row r="329">
          <cell r="A329">
            <v>33</v>
          </cell>
        </row>
        <row r="330">
          <cell r="A330">
            <v>29</v>
          </cell>
        </row>
        <row r="331">
          <cell r="A331">
            <v>30</v>
          </cell>
        </row>
        <row r="332">
          <cell r="A332">
            <v>31</v>
          </cell>
        </row>
        <row r="333">
          <cell r="A333">
            <v>32</v>
          </cell>
        </row>
        <row r="334">
          <cell r="A334">
            <v>25</v>
          </cell>
        </row>
        <row r="335">
          <cell r="A335">
            <v>4</v>
          </cell>
        </row>
        <row r="336">
          <cell r="A336">
            <v>99</v>
          </cell>
        </row>
        <row r="337">
          <cell r="A337">
            <v>63</v>
          </cell>
        </row>
        <row r="338">
          <cell r="A338">
            <v>61</v>
          </cell>
        </row>
        <row r="341">
          <cell r="A341">
            <v>34</v>
          </cell>
        </row>
        <row r="342">
          <cell r="A342">
            <v>37</v>
          </cell>
        </row>
        <row r="343">
          <cell r="A343">
            <v>38</v>
          </cell>
        </row>
        <row r="344">
          <cell r="A344">
            <v>36</v>
          </cell>
        </row>
        <row r="345">
          <cell r="A345">
            <v>35</v>
          </cell>
        </row>
        <row r="348">
          <cell r="A348">
            <v>7</v>
          </cell>
        </row>
        <row r="349">
          <cell r="A349">
            <v>9</v>
          </cell>
        </row>
        <row r="350">
          <cell r="A350">
            <v>10</v>
          </cell>
        </row>
        <row r="351">
          <cell r="A351">
            <v>8</v>
          </cell>
        </row>
        <row r="352">
          <cell r="A352">
            <v>11</v>
          </cell>
        </row>
        <row r="353">
          <cell r="A353">
            <v>12</v>
          </cell>
        </row>
        <row r="354">
          <cell r="A354">
            <v>23</v>
          </cell>
        </row>
        <row r="355">
          <cell r="A355">
            <v>5</v>
          </cell>
        </row>
        <row r="356">
          <cell r="A356">
            <v>2</v>
          </cell>
        </row>
        <row r="357">
          <cell r="A357">
            <v>3</v>
          </cell>
        </row>
        <row r="358">
          <cell r="A358">
            <v>16</v>
          </cell>
        </row>
        <row r="359">
          <cell r="A359">
            <v>17</v>
          </cell>
        </row>
        <row r="360">
          <cell r="A360">
            <v>18</v>
          </cell>
        </row>
        <row r="363">
          <cell r="A363">
            <v>21</v>
          </cell>
        </row>
        <row r="364">
          <cell r="A364">
            <v>23</v>
          </cell>
        </row>
        <row r="365">
          <cell r="A365">
            <v>37</v>
          </cell>
        </row>
        <row r="366">
          <cell r="A366">
            <v>38</v>
          </cell>
        </row>
        <row r="367">
          <cell r="A367">
            <v>39</v>
          </cell>
        </row>
        <row r="368">
          <cell r="A368">
            <v>19</v>
          </cell>
        </row>
        <row r="369">
          <cell r="A369">
            <v>40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ra-vat-lieu"/>
      <sheetName val="PTDG"/>
      <sheetName val="duong+cong(Ko tuong chan)"/>
      <sheetName val="Tonghop(Ko tchan)"/>
      <sheetName val="duong+cong"/>
      <sheetName val="Tonghop"/>
      <sheetName val="PTDG (cau)"/>
      <sheetName val="DTCT(cau)"/>
      <sheetName val="Tra_bang"/>
      <sheetName val="KSTK"/>
      <sheetName val="dbgt(tuyen)"/>
      <sheetName val="XL4Tes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VLIEU"/>
      <sheetName val="TH cong"/>
      <sheetName val="dtct cong"/>
      <sheetName val="ptdg cong"/>
      <sheetName val="PTDG cau"/>
      <sheetName val="dtct cau"/>
      <sheetName val="th"/>
      <sheetName val="tungphan"/>
      <sheetName val="KSTK-tkkt"/>
      <sheetName val="denbu"/>
      <sheetName val="trabang"/>
      <sheetName val="trabang2"/>
      <sheetName val="trabang3"/>
      <sheetName val="VCTbi"/>
      <sheetName val="VC-DC-DH"/>
      <sheetName val="Tong"/>
      <sheetName val="Chi tiet"/>
      <sheetName val="Sheet2"/>
      <sheetName val="Sheet3"/>
      <sheetName val="00000000"/>
      <sheetName val="tra-vat-lieu"/>
      <sheetName val="dtct cong_x0000_ȁ"/>
      <sheetName val="gvl"/>
      <sheetName val="bravo41"/>
      <sheetName val="DTCT"/>
      <sheetName val="Tai khoan"/>
      <sheetName val="dtct cong_x0000_?"/>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3"/>
      <sheetName val="Sheet14"/>
      <sheetName val="Sheet15"/>
      <sheetName val="Sheet16"/>
      <sheetName val="Sheet17"/>
      <sheetName val="Sheet18"/>
      <sheetName val="XL4Test5"/>
      <sheetName val="KSTK-tkkd"/>
      <sheetName val="Tra_bang"/>
      <sheetName val="THTram"/>
      <sheetName val="DOAM0654CAS"/>
      <sheetName val="hold5"/>
      <sheetName val="hold6"/>
      <sheetName val="BK N111"/>
      <sheetName val="BKN111(06)"/>
      <sheetName val="XL4Poppy"/>
      <sheetName val="TVL"/>
      <sheetName val="t"/>
      <sheetName val="Pÿÿÿÿcau"/>
      <sheetName val="dtct cong?ȁ"/>
      <sheetName val="dtct cong??"/>
      <sheetName val="tra_vat_lieu"/>
      <sheetName val="NEW-PANEL"/>
      <sheetName val="_x0000_"/>
      <sheetName val="dtct ccu"/>
      <sheetName val="dtct_x0000_cong"/>
      <sheetName val="SILICATE"/>
      <sheetName val="tungphal"/>
      <sheetName val="TH_cong"/>
      <sheetName val="dtct_cong"/>
      <sheetName val="ptdg_cong"/>
      <sheetName val="PTDG_cau"/>
      <sheetName val="dtct_cau"/>
      <sheetName val="Chi_tiet"/>
      <sheetName val="dtct_congȁ"/>
      <sheetName val="Tai_khoan"/>
      <sheetName val="4"/>
      <sheetName val="dtct cong_ȁ"/>
      <sheetName val="dtct cong__"/>
      <sheetName val="B_tra"/>
      <sheetName val="THCT"/>
      <sheetName val="THDZ0,4"/>
      <sheetName val="TH DZ35"/>
      <sheetName val="dtct?cong"/>
      <sheetName val="ptdg"/>
      <sheetName val="BKN111(06("/>
      <sheetName val="VC-Dу-DH"/>
      <sheetName val="dtct cong_?"/>
      <sheetName val="?"/>
      <sheetName val="dtct_cong?"/>
      <sheetName val="TH VL, NC, DDHT Thanhphuoc"/>
      <sheetName val="cong32-38"/>
      <sheetName val="_"/>
      <sheetName val="dtct_cong_"/>
      <sheetName val="Shedt18"/>
      <sheetName val="trabšng"/>
      <sheetName val="²_x0000__x0000_t13"/>
      <sheetName val="²"/>
      <sheetName val="VC-D?-DH"/>
      <sheetName val="VC-D_-DH"/>
      <sheetName val="Don gia-cau"/>
      <sheetName val="BK_N111"/>
      <sheetName val="dtct_cong?ȁ"/>
      <sheetName val="dtct_cong??"/>
      <sheetName val="dtct_ccu"/>
      <sheetName val="BANGTRA"/>
      <sheetName val="dtct_cong_ȁ"/>
      <sheetName val="dtct_cong__"/>
      <sheetName val="KKKKKKKK"/>
      <sheetName val="TH_cong1"/>
      <sheetName val="dtct_cong1"/>
      <sheetName val="ptdg_cong1"/>
      <sheetName val="PTDG_cau1"/>
      <sheetName val="dtct_cau1"/>
      <sheetName val="Chi_tiet1"/>
      <sheetName val="Tai_khoan1"/>
      <sheetName val="²??t13"/>
      <sheetName val="dtct cong_x005f_x0000_ȁ"/>
      <sheetName val="dtct cong_x005f_x0000__"/>
      <sheetName val="dtct_x005f_x0000_cong"/>
      <sheetName val="_x005f_x0000_"/>
      <sheetName val="dtct cong_x005f_x0000_?"/>
      <sheetName val="trabng"/>
      <sheetName val="TH_DZ35"/>
      <sheetName val="dtct_cong_?"/>
      <sheetName val="TH_VL,_NC,_DDHT_Thanhphuoc"/>
      <sheetName val="TH_cong2"/>
      <sheetName val="dtct_cong2"/>
      <sheetName val="ptdg_cong2"/>
      <sheetName val="PTDG_cau2"/>
      <sheetName val="dtct_cau2"/>
      <sheetName val="Chi_tiet2"/>
      <sheetName val="Tai_khoan2"/>
      <sheetName val="BK_N1111"/>
      <sheetName val="dtct_ccu1"/>
      <sheetName val="dtct_cong?ȁ1"/>
      <sheetName val="dtct_cong??1"/>
      <sheetName val="dtct_cong_ȁ1"/>
      <sheetName val="dtct_cong__1"/>
      <sheetName val="TH_DZ351"/>
      <sheetName val="dtct_cong_?1"/>
      <sheetName val="TH_VL,_NC,_DDHT_Thanhphuoc1"/>
      <sheetName val="TH_cong3"/>
      <sheetName val="dtct_cong3"/>
      <sheetName val="ptdg_cong3"/>
      <sheetName val="PTDG_cau3"/>
      <sheetName val="dtct_cau3"/>
      <sheetName val="Chi_tiet3"/>
      <sheetName val="Tai_khoan3"/>
      <sheetName val="BK_N1112"/>
      <sheetName val="dtct_ccu2"/>
      <sheetName val="dtct_cong?ȁ2"/>
      <sheetName val="dtct_cong??2"/>
      <sheetName val="dtct_cong_ȁ2"/>
      <sheetName val="dtct_cong__2"/>
      <sheetName val="TH_DZ352"/>
      <sheetName val="dtct_cong_?2"/>
      <sheetName val="TH_VL,_NC,_DDHT_Thanhphuoc2"/>
      <sheetName val="TH_cong4"/>
      <sheetName val="dtct_cong4"/>
      <sheetName val="ptdg_cong4"/>
      <sheetName val="PTDG_cau4"/>
      <sheetName val="dtct_cau4"/>
      <sheetName val="Chi_tiet4"/>
      <sheetName val="Tai_khoan4"/>
      <sheetName val="BK_N1113"/>
      <sheetName val="dtct_ccu3"/>
      <sheetName val="dtct_cong?ȁ3"/>
      <sheetName val="dtct_cong??3"/>
      <sheetName val="dtct_cong_ȁ3"/>
      <sheetName val="dtct_cong__3"/>
      <sheetName val="TH_DZ353"/>
      <sheetName val="dtct_cong_?3"/>
      <sheetName val="TH_VL,_NC,_DDHT_Thanhphuoc3"/>
      <sheetName val="dtct cong_x005f_x005f_x005f_x0000_ȁ"/>
      <sheetName val="dtct cong_x005f_x005f_x005f_x0000__"/>
      <sheetName val="dtct_x005f_x005f_x005f_x0000_cong"/>
      <sheetName val="_x005f_x005f_x005f_x0000_"/>
      <sheetName val="CT1"/>
      <sheetName val="dtct cong_x005f_x005f_x005f_x005f_x005f_x005f_x00"/>
      <sheetName val="dtct_x005f_x005f_x005f_x005f_x005f_x005f_x005f_x0000_co"/>
      <sheetName val="_x005f_x005f_x005f_x005f_x005f_x005f_x005f_x0000_"/>
      <sheetName val="????????"/>
      <sheetName val="________"/>
      <sheetName val="trabafg3"/>
      <sheetName val="²__t13"/>
    </sheetNames>
    <sheetDataSet>
      <sheetData sheetId="0" refreshError="1"/>
      <sheetData sheetId="1" refreshError="1"/>
      <sheetData sheetId="2" refreshError="1"/>
      <sheetData sheetId="3" refreshError="1">
        <row r="11">
          <cell r="A11">
            <v>1</v>
          </cell>
        </row>
        <row r="12">
          <cell r="A12">
            <v>2</v>
          </cell>
        </row>
        <row r="13">
          <cell r="A13">
            <v>3</v>
          </cell>
        </row>
        <row r="14">
          <cell r="A14">
            <v>5</v>
          </cell>
        </row>
        <row r="15">
          <cell r="A15">
            <v>6</v>
          </cell>
        </row>
        <row r="16">
          <cell r="A16">
            <v>7</v>
          </cell>
        </row>
        <row r="17">
          <cell r="A17">
            <v>8</v>
          </cell>
        </row>
        <row r="18">
          <cell r="A18">
            <v>9</v>
          </cell>
        </row>
        <row r="19">
          <cell r="A19">
            <v>17</v>
          </cell>
        </row>
        <row r="20">
          <cell r="A20">
            <v>43</v>
          </cell>
        </row>
        <row r="21">
          <cell r="A21">
            <v>44</v>
          </cell>
        </row>
        <row r="22">
          <cell r="A22">
            <v>22</v>
          </cell>
        </row>
        <row r="23">
          <cell r="A23">
            <v>24</v>
          </cell>
        </row>
        <row r="25">
          <cell r="A25">
            <v>38</v>
          </cell>
        </row>
        <row r="26">
          <cell r="A26">
            <v>40</v>
          </cell>
        </row>
        <row r="27">
          <cell r="A27">
            <v>42</v>
          </cell>
        </row>
        <row r="28">
          <cell r="A28">
            <v>43</v>
          </cell>
        </row>
        <row r="29">
          <cell r="A29">
            <v>39</v>
          </cell>
        </row>
        <row r="30">
          <cell r="A30">
            <v>30</v>
          </cell>
        </row>
        <row r="31">
          <cell r="A31">
            <v>31</v>
          </cell>
        </row>
        <row r="32">
          <cell r="A32">
            <v>32</v>
          </cell>
        </row>
        <row r="33">
          <cell r="A33">
            <v>33</v>
          </cell>
        </row>
        <row r="34">
          <cell r="A34">
            <v>34</v>
          </cell>
        </row>
        <row r="35">
          <cell r="A35">
            <v>35</v>
          </cell>
        </row>
        <row r="36">
          <cell r="A36">
            <v>22</v>
          </cell>
        </row>
        <row r="37">
          <cell r="A37">
            <v>23</v>
          </cell>
        </row>
        <row r="38">
          <cell r="A38">
            <v>44</v>
          </cell>
        </row>
        <row r="39">
          <cell r="A39">
            <v>36</v>
          </cell>
        </row>
        <row r="40">
          <cell r="A40">
            <v>19</v>
          </cell>
        </row>
        <row r="44">
          <cell r="A44">
            <v>1</v>
          </cell>
        </row>
        <row r="45">
          <cell r="A45">
            <v>2</v>
          </cell>
        </row>
        <row r="46">
          <cell r="A46">
            <v>3</v>
          </cell>
        </row>
        <row r="47">
          <cell r="A47">
            <v>5</v>
          </cell>
        </row>
        <row r="48">
          <cell r="A48">
            <v>6</v>
          </cell>
        </row>
        <row r="49">
          <cell r="A49">
            <v>7</v>
          </cell>
        </row>
        <row r="50">
          <cell r="A50">
            <v>8</v>
          </cell>
        </row>
        <row r="51">
          <cell r="A51">
            <v>9</v>
          </cell>
        </row>
        <row r="52">
          <cell r="A52">
            <v>17</v>
          </cell>
        </row>
        <row r="53">
          <cell r="A53">
            <v>43</v>
          </cell>
        </row>
        <row r="54">
          <cell r="A54">
            <v>44</v>
          </cell>
        </row>
        <row r="55">
          <cell r="A55">
            <v>22</v>
          </cell>
        </row>
        <row r="56">
          <cell r="A56">
            <v>24</v>
          </cell>
        </row>
        <row r="58">
          <cell r="A58">
            <v>28</v>
          </cell>
        </row>
        <row r="59">
          <cell r="A59">
            <v>37</v>
          </cell>
        </row>
        <row r="60">
          <cell r="A60">
            <v>25</v>
          </cell>
        </row>
        <row r="61">
          <cell r="A61">
            <v>38</v>
          </cell>
        </row>
        <row r="62">
          <cell r="A62">
            <v>40</v>
          </cell>
        </row>
        <row r="63">
          <cell r="A63">
            <v>42</v>
          </cell>
        </row>
        <row r="64">
          <cell r="A64">
            <v>43</v>
          </cell>
        </row>
        <row r="65">
          <cell r="A65">
            <v>39</v>
          </cell>
        </row>
        <row r="66">
          <cell r="A66">
            <v>22</v>
          </cell>
        </row>
        <row r="67">
          <cell r="A67">
            <v>23</v>
          </cell>
        </row>
        <row r="71">
          <cell r="A71">
            <v>10</v>
          </cell>
        </row>
        <row r="72">
          <cell r="A72">
            <v>11</v>
          </cell>
        </row>
        <row r="73">
          <cell r="A73">
            <v>12</v>
          </cell>
        </row>
        <row r="74">
          <cell r="A74">
            <v>13</v>
          </cell>
        </row>
        <row r="75">
          <cell r="A75">
            <v>15</v>
          </cell>
        </row>
        <row r="76">
          <cell r="A76">
            <v>21</v>
          </cell>
        </row>
        <row r="77">
          <cell r="A77">
            <v>41</v>
          </cell>
        </row>
        <row r="78">
          <cell r="A78">
            <v>25</v>
          </cell>
        </row>
        <row r="79">
          <cell r="A79">
            <v>22</v>
          </cell>
        </row>
        <row r="80">
          <cell r="A80">
            <v>24</v>
          </cell>
        </row>
        <row r="82">
          <cell r="A82">
            <v>28</v>
          </cell>
        </row>
        <row r="83">
          <cell r="A83">
            <v>37</v>
          </cell>
        </row>
        <row r="84">
          <cell r="A84">
            <v>38</v>
          </cell>
        </row>
        <row r="85">
          <cell r="A85">
            <v>40</v>
          </cell>
        </row>
        <row r="86">
          <cell r="A86">
            <v>42</v>
          </cell>
        </row>
        <row r="87">
          <cell r="A87">
            <v>43</v>
          </cell>
        </row>
        <row r="88">
          <cell r="A88">
            <v>25</v>
          </cell>
        </row>
        <row r="89">
          <cell r="A89">
            <v>45</v>
          </cell>
        </row>
        <row r="90">
          <cell r="A90">
            <v>39</v>
          </cell>
        </row>
        <row r="91">
          <cell r="A91">
            <v>22</v>
          </cell>
        </row>
        <row r="92">
          <cell r="A92">
            <v>23</v>
          </cell>
        </row>
        <row r="96">
          <cell r="A96">
            <v>10</v>
          </cell>
        </row>
        <row r="97">
          <cell r="A97">
            <v>11</v>
          </cell>
        </row>
        <row r="98">
          <cell r="A98">
            <v>12</v>
          </cell>
        </row>
        <row r="99">
          <cell r="A99">
            <v>13</v>
          </cell>
        </row>
        <row r="100">
          <cell r="A100">
            <v>15</v>
          </cell>
        </row>
        <row r="101">
          <cell r="A101">
            <v>21</v>
          </cell>
        </row>
        <row r="102">
          <cell r="A102">
            <v>41</v>
          </cell>
        </row>
        <row r="103">
          <cell r="A103">
            <v>25</v>
          </cell>
        </row>
        <row r="104">
          <cell r="A104">
            <v>22</v>
          </cell>
        </row>
        <row r="105">
          <cell r="A105">
            <v>24</v>
          </cell>
        </row>
        <row r="106">
          <cell r="A106">
            <v>40</v>
          </cell>
        </row>
        <row r="107">
          <cell r="A107">
            <v>28</v>
          </cell>
        </row>
        <row r="108">
          <cell r="A108">
            <v>37</v>
          </cell>
        </row>
        <row r="109">
          <cell r="A109">
            <v>38</v>
          </cell>
        </row>
        <row r="110">
          <cell r="A110">
            <v>40</v>
          </cell>
        </row>
        <row r="111">
          <cell r="A111">
            <v>42</v>
          </cell>
        </row>
        <row r="112">
          <cell r="A112">
            <v>43</v>
          </cell>
        </row>
        <row r="113">
          <cell r="A113">
            <v>25</v>
          </cell>
        </row>
        <row r="114">
          <cell r="A114">
            <v>39</v>
          </cell>
        </row>
        <row r="115">
          <cell r="A115">
            <v>22</v>
          </cell>
        </row>
        <row r="116">
          <cell r="A116">
            <v>23</v>
          </cell>
        </row>
        <row r="120">
          <cell r="A120">
            <v>10</v>
          </cell>
        </row>
        <row r="121">
          <cell r="A121">
            <v>11</v>
          </cell>
        </row>
        <row r="122">
          <cell r="A122">
            <v>12</v>
          </cell>
        </row>
        <row r="123">
          <cell r="A123">
            <v>13</v>
          </cell>
        </row>
        <row r="124">
          <cell r="A124">
            <v>15</v>
          </cell>
        </row>
        <row r="125">
          <cell r="A125">
            <v>21</v>
          </cell>
        </row>
        <row r="126">
          <cell r="A126">
            <v>41</v>
          </cell>
        </row>
        <row r="127">
          <cell r="A127">
            <v>25</v>
          </cell>
        </row>
        <row r="128">
          <cell r="A128">
            <v>22</v>
          </cell>
        </row>
        <row r="129">
          <cell r="A129">
            <v>24</v>
          </cell>
        </row>
        <row r="131">
          <cell r="A131">
            <v>28</v>
          </cell>
        </row>
        <row r="132">
          <cell r="A132">
            <v>37</v>
          </cell>
        </row>
        <row r="133">
          <cell r="A133">
            <v>38</v>
          </cell>
        </row>
        <row r="134">
          <cell r="A134">
            <v>40</v>
          </cell>
        </row>
        <row r="135">
          <cell r="A135">
            <v>42</v>
          </cell>
        </row>
        <row r="136">
          <cell r="A136">
            <v>43</v>
          </cell>
        </row>
        <row r="137">
          <cell r="A137">
            <v>25</v>
          </cell>
        </row>
        <row r="138">
          <cell r="A138">
            <v>39</v>
          </cell>
        </row>
        <row r="139">
          <cell r="A139">
            <v>22</v>
          </cell>
        </row>
        <row r="140">
          <cell r="A140">
            <v>23</v>
          </cell>
        </row>
        <row r="144">
          <cell r="A144">
            <v>1</v>
          </cell>
        </row>
        <row r="145">
          <cell r="A145">
            <v>2</v>
          </cell>
        </row>
        <row r="146">
          <cell r="A146">
            <v>3</v>
          </cell>
        </row>
        <row r="147">
          <cell r="A147">
            <v>5</v>
          </cell>
        </row>
        <row r="148">
          <cell r="A148">
            <v>6</v>
          </cell>
        </row>
        <row r="149">
          <cell r="A149">
            <v>7</v>
          </cell>
        </row>
        <row r="150">
          <cell r="A150">
            <v>8</v>
          </cell>
        </row>
        <row r="151">
          <cell r="A151">
            <v>9</v>
          </cell>
        </row>
        <row r="152">
          <cell r="A152">
            <v>17</v>
          </cell>
        </row>
        <row r="153">
          <cell r="A153">
            <v>43</v>
          </cell>
        </row>
        <row r="154">
          <cell r="A154">
            <v>44</v>
          </cell>
        </row>
        <row r="155">
          <cell r="A155">
            <v>22</v>
          </cell>
        </row>
        <row r="156">
          <cell r="A156">
            <v>24</v>
          </cell>
        </row>
        <row r="158">
          <cell r="A158">
            <v>28</v>
          </cell>
        </row>
        <row r="159">
          <cell r="A159">
            <v>37</v>
          </cell>
        </row>
        <row r="160">
          <cell r="A160">
            <v>25</v>
          </cell>
        </row>
        <row r="161">
          <cell r="A161">
            <v>38</v>
          </cell>
        </row>
        <row r="162">
          <cell r="A162">
            <v>40</v>
          </cell>
        </row>
        <row r="163">
          <cell r="A163">
            <v>42</v>
          </cell>
        </row>
        <row r="164">
          <cell r="A164">
            <v>43</v>
          </cell>
        </row>
        <row r="165">
          <cell r="A165">
            <v>39</v>
          </cell>
        </row>
        <row r="166">
          <cell r="A166">
            <v>22</v>
          </cell>
        </row>
        <row r="167">
          <cell r="A167">
            <v>23</v>
          </cell>
        </row>
        <row r="171">
          <cell r="A171">
            <v>10</v>
          </cell>
        </row>
        <row r="172">
          <cell r="A172">
            <v>11</v>
          </cell>
        </row>
        <row r="173">
          <cell r="A173">
            <v>12</v>
          </cell>
        </row>
        <row r="174">
          <cell r="A174">
            <v>13</v>
          </cell>
        </row>
        <row r="175">
          <cell r="A175">
            <v>16</v>
          </cell>
        </row>
        <row r="176">
          <cell r="A176">
            <v>18</v>
          </cell>
        </row>
        <row r="177">
          <cell r="A177">
            <v>41</v>
          </cell>
        </row>
        <row r="178">
          <cell r="A178">
            <v>25</v>
          </cell>
        </row>
        <row r="179">
          <cell r="A179">
            <v>22</v>
          </cell>
        </row>
        <row r="180">
          <cell r="A180">
            <v>24</v>
          </cell>
        </row>
        <row r="182">
          <cell r="A182">
            <v>28</v>
          </cell>
        </row>
        <row r="183">
          <cell r="A183">
            <v>37</v>
          </cell>
        </row>
        <row r="184">
          <cell r="A184">
            <v>38</v>
          </cell>
        </row>
        <row r="185">
          <cell r="A185">
            <v>40</v>
          </cell>
        </row>
        <row r="186">
          <cell r="A186">
            <v>42</v>
          </cell>
        </row>
        <row r="187">
          <cell r="A187">
            <v>43</v>
          </cell>
        </row>
        <row r="188">
          <cell r="A188">
            <v>25</v>
          </cell>
        </row>
        <row r="189">
          <cell r="A189">
            <v>39</v>
          </cell>
        </row>
        <row r="190">
          <cell r="A190">
            <v>45</v>
          </cell>
        </row>
        <row r="191">
          <cell r="A191">
            <v>22</v>
          </cell>
        </row>
        <row r="192">
          <cell r="A192">
            <v>23</v>
          </cell>
        </row>
        <row r="196">
          <cell r="A196">
            <v>10</v>
          </cell>
        </row>
        <row r="197">
          <cell r="A197">
            <v>11</v>
          </cell>
        </row>
        <row r="198">
          <cell r="A198">
            <v>12</v>
          </cell>
        </row>
        <row r="199">
          <cell r="A199">
            <v>13</v>
          </cell>
        </row>
        <row r="200">
          <cell r="A200">
            <v>15</v>
          </cell>
        </row>
        <row r="201">
          <cell r="A201">
            <v>21</v>
          </cell>
        </row>
        <row r="202">
          <cell r="A202">
            <v>41</v>
          </cell>
        </row>
        <row r="203">
          <cell r="A203">
            <v>25</v>
          </cell>
        </row>
        <row r="204">
          <cell r="A204">
            <v>22</v>
          </cell>
        </row>
        <row r="205">
          <cell r="A205">
            <v>24</v>
          </cell>
        </row>
        <row r="207">
          <cell r="A207">
            <v>28</v>
          </cell>
        </row>
        <row r="208">
          <cell r="A208">
            <v>37</v>
          </cell>
        </row>
        <row r="209">
          <cell r="A209">
            <v>38</v>
          </cell>
        </row>
        <row r="210">
          <cell r="A210">
            <v>40</v>
          </cell>
        </row>
        <row r="211">
          <cell r="A211">
            <v>42</v>
          </cell>
        </row>
        <row r="212">
          <cell r="A212">
            <v>43</v>
          </cell>
        </row>
        <row r="213">
          <cell r="A213">
            <v>25</v>
          </cell>
        </row>
        <row r="214">
          <cell r="A214">
            <v>39</v>
          </cell>
        </row>
        <row r="215">
          <cell r="A215">
            <v>22</v>
          </cell>
        </row>
        <row r="216">
          <cell r="A216">
            <v>23</v>
          </cell>
        </row>
        <row r="220">
          <cell r="A220">
            <v>10</v>
          </cell>
        </row>
        <row r="221">
          <cell r="A221">
            <v>11</v>
          </cell>
        </row>
        <row r="222">
          <cell r="A222">
            <v>12</v>
          </cell>
        </row>
        <row r="223">
          <cell r="A223">
            <v>13</v>
          </cell>
        </row>
        <row r="224">
          <cell r="A224">
            <v>14</v>
          </cell>
        </row>
        <row r="225">
          <cell r="A225">
            <v>20</v>
          </cell>
        </row>
        <row r="226">
          <cell r="A226">
            <v>41</v>
          </cell>
        </row>
        <row r="227">
          <cell r="A227">
            <v>25</v>
          </cell>
        </row>
        <row r="228">
          <cell r="A228">
            <v>22</v>
          </cell>
        </row>
        <row r="229">
          <cell r="A229">
            <v>24</v>
          </cell>
        </row>
        <row r="231">
          <cell r="A231">
            <v>28</v>
          </cell>
        </row>
        <row r="232">
          <cell r="A232">
            <v>37</v>
          </cell>
        </row>
        <row r="233">
          <cell r="A233">
            <v>38</v>
          </cell>
        </row>
        <row r="234">
          <cell r="A234">
            <v>40</v>
          </cell>
        </row>
        <row r="235">
          <cell r="A235">
            <v>42</v>
          </cell>
        </row>
        <row r="236">
          <cell r="A236">
            <v>43</v>
          </cell>
        </row>
        <row r="237">
          <cell r="A237">
            <v>25</v>
          </cell>
        </row>
        <row r="238">
          <cell r="A238">
            <v>39</v>
          </cell>
        </row>
        <row r="239">
          <cell r="A239">
            <v>22</v>
          </cell>
        </row>
        <row r="240">
          <cell r="A240">
            <v>23</v>
          </cell>
        </row>
        <row r="244">
          <cell r="A244">
            <v>10</v>
          </cell>
        </row>
        <row r="245">
          <cell r="A245">
            <v>11</v>
          </cell>
        </row>
        <row r="246">
          <cell r="A246">
            <v>12</v>
          </cell>
        </row>
        <row r="247">
          <cell r="A247">
            <v>13</v>
          </cell>
        </row>
        <row r="248">
          <cell r="A248">
            <v>15</v>
          </cell>
        </row>
        <row r="249">
          <cell r="A249">
            <v>21</v>
          </cell>
        </row>
        <row r="250">
          <cell r="A250">
            <v>41</v>
          </cell>
        </row>
        <row r="251">
          <cell r="A251">
            <v>25</v>
          </cell>
        </row>
        <row r="252">
          <cell r="A252">
            <v>22</v>
          </cell>
        </row>
        <row r="253">
          <cell r="A253">
            <v>24</v>
          </cell>
        </row>
        <row r="255">
          <cell r="A255">
            <v>28</v>
          </cell>
        </row>
        <row r="256">
          <cell r="A256">
            <v>37</v>
          </cell>
        </row>
        <row r="257">
          <cell r="A257">
            <v>38</v>
          </cell>
        </row>
        <row r="258">
          <cell r="A258">
            <v>40</v>
          </cell>
        </row>
        <row r="259">
          <cell r="A259">
            <v>42</v>
          </cell>
        </row>
        <row r="260">
          <cell r="A260">
            <v>43</v>
          </cell>
        </row>
        <row r="261">
          <cell r="A261">
            <v>25</v>
          </cell>
        </row>
        <row r="262">
          <cell r="A262">
            <v>39</v>
          </cell>
        </row>
        <row r="263">
          <cell r="A263">
            <v>22</v>
          </cell>
        </row>
        <row r="264">
          <cell r="A264">
            <v>23</v>
          </cell>
        </row>
        <row r="268">
          <cell r="A268">
            <v>1</v>
          </cell>
        </row>
        <row r="269">
          <cell r="A269">
            <v>2</v>
          </cell>
        </row>
        <row r="270">
          <cell r="A270">
            <v>3</v>
          </cell>
        </row>
        <row r="271">
          <cell r="A271">
            <v>5</v>
          </cell>
        </row>
        <row r="272">
          <cell r="A272">
            <v>6</v>
          </cell>
        </row>
        <row r="273">
          <cell r="A273">
            <v>7</v>
          </cell>
        </row>
        <row r="274">
          <cell r="A274">
            <v>8</v>
          </cell>
        </row>
        <row r="275">
          <cell r="A275">
            <v>9</v>
          </cell>
        </row>
        <row r="276">
          <cell r="A276">
            <v>17</v>
          </cell>
        </row>
        <row r="277">
          <cell r="A277">
            <v>43</v>
          </cell>
        </row>
        <row r="278">
          <cell r="A278">
            <v>44</v>
          </cell>
        </row>
        <row r="279">
          <cell r="A279">
            <v>22</v>
          </cell>
        </row>
        <row r="280">
          <cell r="A280">
            <v>24</v>
          </cell>
        </row>
        <row r="282">
          <cell r="A282">
            <v>28</v>
          </cell>
        </row>
        <row r="283">
          <cell r="A283">
            <v>37</v>
          </cell>
        </row>
        <row r="284">
          <cell r="A284">
            <v>25</v>
          </cell>
        </row>
        <row r="285">
          <cell r="A285">
            <v>38</v>
          </cell>
        </row>
        <row r="286">
          <cell r="A286">
            <v>40</v>
          </cell>
        </row>
        <row r="287">
          <cell r="A287">
            <v>42</v>
          </cell>
        </row>
        <row r="288">
          <cell r="A288">
            <v>43</v>
          </cell>
        </row>
        <row r="289">
          <cell r="A289">
            <v>39</v>
          </cell>
        </row>
        <row r="290">
          <cell r="A290">
            <v>22</v>
          </cell>
        </row>
        <row r="291">
          <cell r="A291">
            <v>23</v>
          </cell>
        </row>
        <row r="293">
          <cell r="A293">
            <v>37</v>
          </cell>
        </row>
        <row r="295">
          <cell r="A295">
            <v>1</v>
          </cell>
        </row>
        <row r="296">
          <cell r="A296">
            <v>2</v>
          </cell>
        </row>
        <row r="297">
          <cell r="A297">
            <v>3</v>
          </cell>
        </row>
        <row r="298">
          <cell r="A298">
            <v>5</v>
          </cell>
        </row>
        <row r="299">
          <cell r="A299">
            <v>6</v>
          </cell>
        </row>
        <row r="300">
          <cell r="A300">
            <v>7</v>
          </cell>
        </row>
        <row r="301">
          <cell r="A301">
            <v>8</v>
          </cell>
        </row>
        <row r="302">
          <cell r="A302">
            <v>9</v>
          </cell>
        </row>
        <row r="303">
          <cell r="A303">
            <v>17</v>
          </cell>
        </row>
        <row r="304">
          <cell r="A304">
            <v>43</v>
          </cell>
        </row>
        <row r="305">
          <cell r="A305">
            <v>44</v>
          </cell>
        </row>
        <row r="306">
          <cell r="A306">
            <v>22</v>
          </cell>
        </row>
        <row r="307">
          <cell r="A307">
            <v>24</v>
          </cell>
        </row>
        <row r="309">
          <cell r="A309">
            <v>37</v>
          </cell>
        </row>
        <row r="310">
          <cell r="A310">
            <v>25</v>
          </cell>
        </row>
        <row r="311">
          <cell r="A311">
            <v>38</v>
          </cell>
        </row>
        <row r="312">
          <cell r="A312">
            <v>40</v>
          </cell>
        </row>
        <row r="313">
          <cell r="A313">
            <v>42</v>
          </cell>
        </row>
        <row r="314">
          <cell r="A314">
            <v>43</v>
          </cell>
        </row>
        <row r="315">
          <cell r="A315">
            <v>39</v>
          </cell>
        </row>
        <row r="316">
          <cell r="A316">
            <v>22</v>
          </cell>
        </row>
        <row r="317">
          <cell r="A317">
            <v>23</v>
          </cell>
        </row>
        <row r="321">
          <cell r="A321">
            <v>10</v>
          </cell>
        </row>
        <row r="322">
          <cell r="A322">
            <v>11</v>
          </cell>
        </row>
        <row r="323">
          <cell r="A323">
            <v>12</v>
          </cell>
        </row>
        <row r="324">
          <cell r="A324">
            <v>13</v>
          </cell>
        </row>
        <row r="325">
          <cell r="A325">
            <v>14</v>
          </cell>
        </row>
        <row r="326">
          <cell r="A326">
            <v>20</v>
          </cell>
        </row>
        <row r="327">
          <cell r="A327">
            <v>41</v>
          </cell>
        </row>
        <row r="328">
          <cell r="A328">
            <v>25</v>
          </cell>
        </row>
        <row r="329">
          <cell r="A329">
            <v>22</v>
          </cell>
        </row>
        <row r="330">
          <cell r="A330">
            <v>24</v>
          </cell>
        </row>
        <row r="332">
          <cell r="A332">
            <v>28</v>
          </cell>
        </row>
        <row r="333">
          <cell r="A333">
            <v>37</v>
          </cell>
        </row>
        <row r="334">
          <cell r="A334">
            <v>38</v>
          </cell>
        </row>
        <row r="335">
          <cell r="A335">
            <v>40</v>
          </cell>
        </row>
        <row r="336">
          <cell r="A336">
            <v>42</v>
          </cell>
        </row>
        <row r="337">
          <cell r="A337">
            <v>43</v>
          </cell>
        </row>
        <row r="338">
          <cell r="A338">
            <v>25</v>
          </cell>
        </row>
        <row r="339">
          <cell r="A339">
            <v>39</v>
          </cell>
        </row>
        <row r="340">
          <cell r="A340">
            <v>22</v>
          </cell>
        </row>
        <row r="341">
          <cell r="A341">
            <v>23</v>
          </cell>
        </row>
        <row r="343">
          <cell r="A343">
            <v>22</v>
          </cell>
        </row>
        <row r="345">
          <cell r="A345">
            <v>10</v>
          </cell>
        </row>
        <row r="346">
          <cell r="A346">
            <v>11</v>
          </cell>
        </row>
        <row r="347">
          <cell r="A347">
            <v>12</v>
          </cell>
        </row>
        <row r="348">
          <cell r="A348">
            <v>13</v>
          </cell>
        </row>
        <row r="349">
          <cell r="A349">
            <v>14</v>
          </cell>
        </row>
        <row r="350">
          <cell r="A350">
            <v>20</v>
          </cell>
        </row>
        <row r="351">
          <cell r="A351">
            <v>41</v>
          </cell>
        </row>
        <row r="352">
          <cell r="A352">
            <v>25</v>
          </cell>
        </row>
        <row r="353">
          <cell r="A353">
            <v>22</v>
          </cell>
        </row>
        <row r="354">
          <cell r="A354">
            <v>24</v>
          </cell>
        </row>
        <row r="356">
          <cell r="A356">
            <v>28</v>
          </cell>
        </row>
        <row r="357">
          <cell r="A357">
            <v>37</v>
          </cell>
        </row>
        <row r="358">
          <cell r="A358">
            <v>38</v>
          </cell>
        </row>
        <row r="359">
          <cell r="A359">
            <v>40</v>
          </cell>
        </row>
        <row r="360">
          <cell r="A360">
            <v>42</v>
          </cell>
        </row>
        <row r="361">
          <cell r="A361">
            <v>43</v>
          </cell>
        </row>
        <row r="362">
          <cell r="A362">
            <v>25</v>
          </cell>
        </row>
        <row r="363">
          <cell r="A363">
            <v>39</v>
          </cell>
        </row>
        <row r="364">
          <cell r="A364">
            <v>22</v>
          </cell>
        </row>
        <row r="365">
          <cell r="A365">
            <v>23</v>
          </cell>
        </row>
        <row r="369">
          <cell r="A369">
            <v>10</v>
          </cell>
        </row>
        <row r="370">
          <cell r="A370">
            <v>11</v>
          </cell>
        </row>
        <row r="371">
          <cell r="A371">
            <v>12</v>
          </cell>
        </row>
        <row r="372">
          <cell r="A372">
            <v>13</v>
          </cell>
        </row>
        <row r="373">
          <cell r="A373">
            <v>14</v>
          </cell>
        </row>
        <row r="374">
          <cell r="A374">
            <v>20</v>
          </cell>
        </row>
        <row r="375">
          <cell r="A375">
            <v>41</v>
          </cell>
        </row>
        <row r="376">
          <cell r="A376">
            <v>25</v>
          </cell>
        </row>
        <row r="377">
          <cell r="A377">
            <v>22</v>
          </cell>
        </row>
        <row r="378">
          <cell r="A378">
            <v>24</v>
          </cell>
        </row>
        <row r="380">
          <cell r="A380">
            <v>28</v>
          </cell>
        </row>
        <row r="381">
          <cell r="A381">
            <v>37</v>
          </cell>
        </row>
        <row r="382">
          <cell r="A382">
            <v>25</v>
          </cell>
        </row>
        <row r="383">
          <cell r="A383">
            <v>38</v>
          </cell>
        </row>
        <row r="384">
          <cell r="A384">
            <v>40</v>
          </cell>
        </row>
        <row r="385">
          <cell r="A385">
            <v>42</v>
          </cell>
        </row>
        <row r="386">
          <cell r="A386">
            <v>43</v>
          </cell>
        </row>
        <row r="387">
          <cell r="A387">
            <v>39</v>
          </cell>
        </row>
        <row r="388">
          <cell r="A388">
            <v>22</v>
          </cell>
        </row>
        <row r="389">
          <cell r="A389">
            <v>23</v>
          </cell>
        </row>
        <row r="393">
          <cell r="A393">
            <v>10</v>
          </cell>
        </row>
        <row r="394">
          <cell r="A394">
            <v>11</v>
          </cell>
        </row>
        <row r="395">
          <cell r="A395">
            <v>12</v>
          </cell>
        </row>
        <row r="396">
          <cell r="A396">
            <v>13</v>
          </cell>
        </row>
        <row r="397">
          <cell r="A397">
            <v>15</v>
          </cell>
        </row>
        <row r="398">
          <cell r="A398">
            <v>21</v>
          </cell>
        </row>
        <row r="399">
          <cell r="A399">
            <v>41</v>
          </cell>
        </row>
        <row r="400">
          <cell r="A400">
            <v>25</v>
          </cell>
        </row>
        <row r="401">
          <cell r="A401">
            <v>22</v>
          </cell>
        </row>
        <row r="402">
          <cell r="A402">
            <v>24</v>
          </cell>
        </row>
        <row r="404">
          <cell r="A404">
            <v>28</v>
          </cell>
        </row>
        <row r="405">
          <cell r="A405">
            <v>37</v>
          </cell>
        </row>
        <row r="406">
          <cell r="A406">
            <v>25</v>
          </cell>
        </row>
        <row r="407">
          <cell r="A407">
            <v>38</v>
          </cell>
        </row>
        <row r="408">
          <cell r="A408">
            <v>40</v>
          </cell>
        </row>
        <row r="409">
          <cell r="A409">
            <v>42</v>
          </cell>
        </row>
        <row r="410">
          <cell r="A410">
            <v>43</v>
          </cell>
        </row>
        <row r="411">
          <cell r="A411">
            <v>39</v>
          </cell>
        </row>
        <row r="412">
          <cell r="A412">
            <v>22</v>
          </cell>
        </row>
        <row r="413">
          <cell r="A413">
            <v>23</v>
          </cell>
        </row>
        <row r="417">
          <cell r="A417">
            <v>1</v>
          </cell>
        </row>
        <row r="418">
          <cell r="A418">
            <v>2</v>
          </cell>
        </row>
        <row r="419">
          <cell r="A419">
            <v>3</v>
          </cell>
        </row>
        <row r="420">
          <cell r="A420">
            <v>5</v>
          </cell>
        </row>
        <row r="421">
          <cell r="A421">
            <v>6</v>
          </cell>
        </row>
        <row r="422">
          <cell r="A422">
            <v>7</v>
          </cell>
        </row>
        <row r="423">
          <cell r="A423">
            <v>8</v>
          </cell>
        </row>
        <row r="424">
          <cell r="A424">
            <v>9</v>
          </cell>
        </row>
        <row r="425">
          <cell r="A425">
            <v>17</v>
          </cell>
        </row>
        <row r="426">
          <cell r="A426">
            <v>43</v>
          </cell>
        </row>
        <row r="427">
          <cell r="A427">
            <v>44</v>
          </cell>
        </row>
        <row r="428">
          <cell r="A428">
            <v>22</v>
          </cell>
        </row>
        <row r="429">
          <cell r="A429">
            <v>24</v>
          </cell>
        </row>
        <row r="431">
          <cell r="A431">
            <v>28</v>
          </cell>
        </row>
        <row r="432">
          <cell r="A432">
            <v>37</v>
          </cell>
        </row>
        <row r="433">
          <cell r="A433">
            <v>25</v>
          </cell>
        </row>
        <row r="434">
          <cell r="A434">
            <v>38</v>
          </cell>
        </row>
        <row r="435">
          <cell r="A435">
            <v>40</v>
          </cell>
        </row>
        <row r="436">
          <cell r="A436">
            <v>42</v>
          </cell>
        </row>
        <row r="437">
          <cell r="A437">
            <v>43</v>
          </cell>
        </row>
        <row r="438">
          <cell r="A438">
            <v>39</v>
          </cell>
        </row>
        <row r="439">
          <cell r="A439">
            <v>22</v>
          </cell>
        </row>
        <row r="440">
          <cell r="A440">
            <v>23</v>
          </cell>
        </row>
        <row r="448">
          <cell r="A448">
            <v>1</v>
          </cell>
        </row>
        <row r="449">
          <cell r="A449">
            <v>2</v>
          </cell>
        </row>
        <row r="450">
          <cell r="A450">
            <v>3</v>
          </cell>
        </row>
        <row r="451">
          <cell r="A451">
            <v>5</v>
          </cell>
        </row>
        <row r="452">
          <cell r="A452">
            <v>6</v>
          </cell>
        </row>
        <row r="453">
          <cell r="A453">
            <v>7</v>
          </cell>
        </row>
        <row r="454">
          <cell r="A454">
            <v>8</v>
          </cell>
        </row>
        <row r="455">
          <cell r="A455">
            <v>9</v>
          </cell>
        </row>
        <row r="456">
          <cell r="A456">
            <v>17</v>
          </cell>
        </row>
        <row r="457">
          <cell r="A457">
            <v>43</v>
          </cell>
        </row>
        <row r="458">
          <cell r="A458">
            <v>44</v>
          </cell>
        </row>
        <row r="459">
          <cell r="A459">
            <v>22</v>
          </cell>
        </row>
        <row r="460">
          <cell r="A460">
            <v>24</v>
          </cell>
        </row>
        <row r="462">
          <cell r="A462">
            <v>28</v>
          </cell>
        </row>
        <row r="463">
          <cell r="A463">
            <v>37</v>
          </cell>
        </row>
        <row r="464">
          <cell r="A464">
            <v>25</v>
          </cell>
        </row>
        <row r="465">
          <cell r="A465">
            <v>38</v>
          </cell>
        </row>
        <row r="466">
          <cell r="A466">
            <v>40</v>
          </cell>
        </row>
        <row r="467">
          <cell r="A467">
            <v>42</v>
          </cell>
        </row>
        <row r="468">
          <cell r="A468">
            <v>43</v>
          </cell>
        </row>
        <row r="469">
          <cell r="A469">
            <v>39</v>
          </cell>
        </row>
        <row r="470">
          <cell r="A470">
            <v>45</v>
          </cell>
        </row>
        <row r="471">
          <cell r="A471">
            <v>22</v>
          </cell>
        </row>
        <row r="472">
          <cell r="A472">
            <v>23</v>
          </cell>
        </row>
        <row r="476">
          <cell r="A476">
            <v>10</v>
          </cell>
        </row>
        <row r="477">
          <cell r="A477">
            <v>11</v>
          </cell>
        </row>
        <row r="478">
          <cell r="A478">
            <v>12</v>
          </cell>
        </row>
        <row r="479">
          <cell r="A479">
            <v>13</v>
          </cell>
        </row>
        <row r="480">
          <cell r="A480">
            <v>15</v>
          </cell>
        </row>
        <row r="481">
          <cell r="A481">
            <v>21</v>
          </cell>
        </row>
        <row r="482">
          <cell r="A482">
            <v>41</v>
          </cell>
        </row>
        <row r="483">
          <cell r="A483">
            <v>25</v>
          </cell>
        </row>
        <row r="484">
          <cell r="A484">
            <v>22</v>
          </cell>
        </row>
        <row r="485">
          <cell r="A485">
            <v>24</v>
          </cell>
        </row>
        <row r="487">
          <cell r="A487">
            <v>28</v>
          </cell>
        </row>
        <row r="488">
          <cell r="A488">
            <v>37</v>
          </cell>
        </row>
        <row r="489">
          <cell r="A489">
            <v>38</v>
          </cell>
        </row>
        <row r="490">
          <cell r="A490">
            <v>40</v>
          </cell>
        </row>
        <row r="491">
          <cell r="A491">
            <v>42</v>
          </cell>
        </row>
        <row r="492">
          <cell r="A492">
            <v>43</v>
          </cell>
        </row>
        <row r="493">
          <cell r="A493">
            <v>25</v>
          </cell>
        </row>
        <row r="494">
          <cell r="A494">
            <v>39</v>
          </cell>
        </row>
        <row r="495">
          <cell r="A495">
            <v>22</v>
          </cell>
        </row>
        <row r="496">
          <cell r="A496">
            <v>23</v>
          </cell>
        </row>
        <row r="500">
          <cell r="A500">
            <v>10</v>
          </cell>
        </row>
        <row r="501">
          <cell r="A501">
            <v>11</v>
          </cell>
        </row>
        <row r="502">
          <cell r="A502">
            <v>12</v>
          </cell>
        </row>
        <row r="503">
          <cell r="A503">
            <v>13</v>
          </cell>
        </row>
        <row r="504">
          <cell r="A504">
            <v>15</v>
          </cell>
        </row>
        <row r="505">
          <cell r="A505">
            <v>21</v>
          </cell>
        </row>
        <row r="506">
          <cell r="A506">
            <v>41</v>
          </cell>
        </row>
        <row r="507">
          <cell r="A507">
            <v>25</v>
          </cell>
        </row>
        <row r="508">
          <cell r="A508">
            <v>22</v>
          </cell>
        </row>
        <row r="509">
          <cell r="A509">
            <v>24</v>
          </cell>
        </row>
        <row r="511">
          <cell r="A511">
            <v>28</v>
          </cell>
        </row>
        <row r="512">
          <cell r="A512">
            <v>37</v>
          </cell>
        </row>
        <row r="513">
          <cell r="A513">
            <v>38</v>
          </cell>
        </row>
        <row r="514">
          <cell r="A514">
            <v>40</v>
          </cell>
        </row>
        <row r="515">
          <cell r="A515">
            <v>42</v>
          </cell>
        </row>
        <row r="516">
          <cell r="A516">
            <v>43</v>
          </cell>
        </row>
        <row r="517">
          <cell r="A517">
            <v>25</v>
          </cell>
        </row>
        <row r="518">
          <cell r="A518">
            <v>39</v>
          </cell>
        </row>
        <row r="519">
          <cell r="A519">
            <v>22</v>
          </cell>
        </row>
        <row r="520">
          <cell r="A520">
            <v>23</v>
          </cell>
        </row>
        <row r="522">
          <cell r="A522">
            <v>25</v>
          </cell>
        </row>
        <row r="524">
          <cell r="A524">
            <v>10</v>
          </cell>
        </row>
        <row r="525">
          <cell r="A525">
            <v>11</v>
          </cell>
        </row>
        <row r="526">
          <cell r="A526">
            <v>12</v>
          </cell>
        </row>
        <row r="527">
          <cell r="A527">
            <v>13</v>
          </cell>
        </row>
        <row r="528">
          <cell r="A528">
            <v>15</v>
          </cell>
        </row>
        <row r="529">
          <cell r="A529">
            <v>21</v>
          </cell>
        </row>
        <row r="530">
          <cell r="A530">
            <v>41</v>
          </cell>
        </row>
        <row r="531">
          <cell r="A531">
            <v>25</v>
          </cell>
        </row>
        <row r="532">
          <cell r="A532">
            <v>22</v>
          </cell>
        </row>
        <row r="533">
          <cell r="A533">
            <v>24</v>
          </cell>
        </row>
        <row r="535">
          <cell r="A535">
            <v>28</v>
          </cell>
        </row>
        <row r="536">
          <cell r="A536">
            <v>37</v>
          </cell>
        </row>
        <row r="537">
          <cell r="A537">
            <v>38</v>
          </cell>
        </row>
        <row r="538">
          <cell r="A538">
            <v>40</v>
          </cell>
        </row>
        <row r="539">
          <cell r="A539">
            <v>42</v>
          </cell>
        </row>
        <row r="540">
          <cell r="A540">
            <v>43</v>
          </cell>
        </row>
        <row r="541">
          <cell r="A541">
            <v>25</v>
          </cell>
        </row>
        <row r="542">
          <cell r="A542">
            <v>39</v>
          </cell>
        </row>
        <row r="543">
          <cell r="A543">
            <v>22</v>
          </cell>
        </row>
        <row r="544">
          <cell r="A544">
            <v>23</v>
          </cell>
        </row>
        <row r="548">
          <cell r="A548">
            <v>10</v>
          </cell>
        </row>
        <row r="549">
          <cell r="A549">
            <v>11</v>
          </cell>
        </row>
        <row r="550">
          <cell r="A550">
            <v>12</v>
          </cell>
        </row>
        <row r="551">
          <cell r="A551">
            <v>13</v>
          </cell>
        </row>
        <row r="552">
          <cell r="A552">
            <v>15</v>
          </cell>
        </row>
        <row r="553">
          <cell r="A553">
            <v>21</v>
          </cell>
        </row>
        <row r="554">
          <cell r="A554">
            <v>41</v>
          </cell>
        </row>
        <row r="555">
          <cell r="A555">
            <v>25</v>
          </cell>
        </row>
        <row r="556">
          <cell r="A556">
            <v>22</v>
          </cell>
        </row>
        <row r="557">
          <cell r="A557">
            <v>24</v>
          </cell>
        </row>
        <row r="559">
          <cell r="A559">
            <v>28</v>
          </cell>
        </row>
        <row r="560">
          <cell r="A560">
            <v>37</v>
          </cell>
        </row>
        <row r="561">
          <cell r="A561">
            <v>38</v>
          </cell>
        </row>
        <row r="562">
          <cell r="A562">
            <v>40</v>
          </cell>
        </row>
        <row r="563">
          <cell r="A563">
            <v>42</v>
          </cell>
        </row>
        <row r="564">
          <cell r="A564">
            <v>43</v>
          </cell>
        </row>
        <row r="565">
          <cell r="A565">
            <v>25</v>
          </cell>
        </row>
        <row r="566">
          <cell r="A566">
            <v>39</v>
          </cell>
        </row>
        <row r="567">
          <cell r="A567">
            <v>22</v>
          </cell>
        </row>
        <row r="568">
          <cell r="A568">
            <v>23</v>
          </cell>
        </row>
        <row r="572">
          <cell r="A572">
            <v>1</v>
          </cell>
        </row>
        <row r="573">
          <cell r="A573">
            <v>2</v>
          </cell>
        </row>
        <row r="574">
          <cell r="A574">
            <v>3</v>
          </cell>
        </row>
        <row r="575">
          <cell r="A575">
            <v>5</v>
          </cell>
        </row>
        <row r="576">
          <cell r="A576">
            <v>6</v>
          </cell>
        </row>
        <row r="577">
          <cell r="A577">
            <v>7</v>
          </cell>
        </row>
        <row r="578">
          <cell r="A578">
            <v>8</v>
          </cell>
        </row>
        <row r="579">
          <cell r="A579">
            <v>9</v>
          </cell>
        </row>
        <row r="580">
          <cell r="A580">
            <v>17</v>
          </cell>
        </row>
        <row r="581">
          <cell r="A581">
            <v>43</v>
          </cell>
        </row>
        <row r="582">
          <cell r="A582">
            <v>44</v>
          </cell>
        </row>
        <row r="583">
          <cell r="A583">
            <v>22</v>
          </cell>
        </row>
        <row r="584">
          <cell r="A584">
            <v>24</v>
          </cell>
        </row>
        <row r="586">
          <cell r="A586">
            <v>28</v>
          </cell>
        </row>
        <row r="587">
          <cell r="A587">
            <v>26</v>
          </cell>
        </row>
        <row r="588">
          <cell r="A588">
            <v>37</v>
          </cell>
        </row>
        <row r="589">
          <cell r="A589">
            <v>25</v>
          </cell>
        </row>
        <row r="590">
          <cell r="A590">
            <v>38</v>
          </cell>
        </row>
        <row r="591">
          <cell r="A591">
            <v>40</v>
          </cell>
        </row>
        <row r="592">
          <cell r="A592">
            <v>42</v>
          </cell>
        </row>
        <row r="593">
          <cell r="A593">
            <v>43</v>
          </cell>
        </row>
        <row r="594">
          <cell r="A594">
            <v>39</v>
          </cell>
        </row>
        <row r="595">
          <cell r="A595">
            <v>45</v>
          </cell>
        </row>
        <row r="596">
          <cell r="A596">
            <v>22</v>
          </cell>
        </row>
        <row r="597">
          <cell r="A597">
            <v>23</v>
          </cell>
        </row>
        <row r="601">
          <cell r="A601">
            <v>10</v>
          </cell>
        </row>
        <row r="602">
          <cell r="A602">
            <v>11</v>
          </cell>
        </row>
        <row r="603">
          <cell r="A603">
            <v>12</v>
          </cell>
        </row>
        <row r="604">
          <cell r="A604">
            <v>13</v>
          </cell>
        </row>
        <row r="605">
          <cell r="A605">
            <v>14</v>
          </cell>
        </row>
        <row r="606">
          <cell r="A606">
            <v>20</v>
          </cell>
        </row>
        <row r="607">
          <cell r="A607">
            <v>41</v>
          </cell>
        </row>
        <row r="608">
          <cell r="A608">
            <v>25</v>
          </cell>
        </row>
        <row r="609">
          <cell r="A609">
            <v>22</v>
          </cell>
        </row>
        <row r="610">
          <cell r="A610">
            <v>24</v>
          </cell>
        </row>
        <row r="612">
          <cell r="A612">
            <v>28</v>
          </cell>
        </row>
        <row r="613">
          <cell r="A613">
            <v>37</v>
          </cell>
        </row>
        <row r="614">
          <cell r="A614">
            <v>38</v>
          </cell>
        </row>
        <row r="615">
          <cell r="A615">
            <v>40</v>
          </cell>
        </row>
        <row r="616">
          <cell r="A616">
            <v>42</v>
          </cell>
        </row>
        <row r="617">
          <cell r="A617">
            <v>43</v>
          </cell>
        </row>
        <row r="618">
          <cell r="A618">
            <v>25</v>
          </cell>
        </row>
        <row r="619">
          <cell r="A619">
            <v>39</v>
          </cell>
        </row>
        <row r="620">
          <cell r="A620">
            <v>22</v>
          </cell>
        </row>
        <row r="621">
          <cell r="A621">
            <v>23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refreshError="1"/>
      <sheetData sheetId="100" refreshError="1"/>
      <sheetData sheetId="101" refreshError="1"/>
      <sheetData sheetId="102" refreshError="1"/>
      <sheetData sheetId="103"/>
      <sheetData sheetId="104"/>
      <sheetData sheetId="105"/>
      <sheetData sheetId="106"/>
      <sheetData sheetId="107" refreshError="1"/>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sheetData sheetId="18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VL"/>
      <sheetName val="PTDG"/>
      <sheetName val="DTCT"/>
      <sheetName val="dg"/>
      <sheetName val="TH"/>
      <sheetName val="THTB"/>
      <sheetName val="KSTK"/>
      <sheetName val="KS-Nthu"/>
      <sheetName val="CPVC"/>
      <sheetName val="GPMB"/>
      <sheetName val="DBGT"/>
      <sheetName val="TH2"/>
      <sheetName val="HM2"/>
      <sheetName val="DTCT2"/>
      <sheetName val="KSTK2"/>
      <sheetName val="VCTB"/>
      <sheetName val="Tbang1"/>
      <sheetName val="trabang2"/>
      <sheetName val="tong hop"/>
      <sheetName val="km108"/>
      <sheetName val="km109"/>
      <sheetName val="km115"/>
      <sheetName val="km110"/>
      <sheetName val="km116"/>
      <sheetName val="km117"/>
      <sheetName val="km118"/>
      <sheetName val="Sheet3"/>
      <sheetName val="00000000"/>
      <sheetName val="XL4Test5"/>
      <sheetName val="T1"/>
      <sheetName val="T2"/>
      <sheetName val="T3"/>
      <sheetName val="T4"/>
      <sheetName val="T5"/>
      <sheetName val="T6"/>
      <sheetName val="T7"/>
      <sheetName val="T8"/>
      <sheetName val="T9"/>
      <sheetName val="T10"/>
      <sheetName val="T11"/>
      <sheetName val="T12"/>
      <sheetName val="111"/>
      <sheetName val="112"/>
      <sheetName val="NK"/>
      <sheetName val="XK"/>
      <sheetName val="144"/>
      <sheetName val="CTG.SO"/>
      <sheetName val="331"/>
      <sheetName val="KHTSCD"/>
      <sheetName val="SP.Sinh"/>
      <sheetName val="VH C.Viet"/>
      <sheetName val="Xa thanh"/>
      <sheetName val="Sheet4"/>
      <sheetName val="Sheet1"/>
      <sheetName val="chiettinh"/>
      <sheetName val="Tra_bang"/>
      <sheetName val="_x0000_"/>
      <sheetName val="So"/>
      <sheetName val="MTL$-INTER"/>
      <sheetName val="Tai khoan"/>
      <sheetName val="Thuc thanh"/>
      <sheetName val="Section"/>
      <sheetName val="DBET"/>
      <sheetName val="BC"/>
      <sheetName val="THX7"/>
      <sheetName val="T33"/>
      <sheetName val="BC thi dua 2"/>
      <sheetName val="HOC BONG 2"/>
      <sheetName val="HOC BONG"/>
      <sheetName val="BC thi dua"/>
      <sheetName val="DDCT2"/>
      <sheetName val="KcTK2"/>
      <sheetName val="km1 9"/>
      <sheetName val="km1!5"/>
      <sheetName val="XL4Test%"/>
      <sheetName val="?"/>
      <sheetName val="Chi tiet"/>
      <sheetName val="Tongke"/>
      <sheetName val="GVL-NC-M"/>
      <sheetName val="KP-XL"/>
      <sheetName val="_"/>
      <sheetName val="WTB"/>
      <sheetName val="TB 2001"/>
      <sheetName val="TT04"/>
      <sheetName val="May"/>
      <sheetName val="WTB02"/>
      <sheetName val="gvl"/>
      <sheetName val="XL4Poppy"/>
      <sheetName val="BANGTRA"/>
      <sheetName val="NC"/>
      <sheetName val="3.1.1"/>
      <sheetName val="3.1.4"/>
      <sheetName val="2.5.1"/>
      <sheetName val="4.1.1"/>
      <sheetName val="4.3.2"/>
      <sheetName val="2.3.3"/>
      <sheetName val="5.3.1"/>
      <sheetName val="2.4.3"/>
      <sheetName val="Gia vat tu"/>
      <sheetName val="DGduong"/>
      <sheetName val="dtct cong"/>
      <sheetName val="BUGIA_VT"/>
      <sheetName val="dongia"/>
      <sheetName val="tong_hop"/>
      <sheetName val="TB_2001"/>
      <sheetName val="TH-XL"/>
      <sheetName val="Dung"/>
      <sheetName val="DG1"/>
      <sheetName val="chhettinh"/>
      <sheetName val="_x0014_huc thanh"/>
      <sheetName val="HS"/>
      <sheetName val="Vua"/>
      <sheetName val="SUMMARY"/>
      <sheetName val="LEGEND"/>
      <sheetName val="GiaVL"/>
      <sheetName val="_x005f_x0000_"/>
      <sheetName val="_x005f_x005f_x005f_x0000_"/>
      <sheetName val="_x005f_x005f_x005f_x005f_x005f_x005f_x005f_x0000_"/>
      <sheetName val="Vat lieu"/>
    </sheetNames>
    <sheetDataSet>
      <sheetData sheetId="0" refreshError="1"/>
      <sheetData sheetId="1" refreshError="1"/>
      <sheetData sheetId="2" refreshError="1"/>
      <sheetData sheetId="3" refreshError="1">
        <row r="10">
          <cell r="D10" t="str">
            <v>S¶n xuÊt  BTN</v>
          </cell>
        </row>
        <row r="11">
          <cell r="D11" t="str">
            <v>VC BTN tõ TT Km7(Qlé9) 
®Õn Ctr×nh L=38km</v>
          </cell>
        </row>
        <row r="12">
          <cell r="D12" t="str">
            <v>BTN trung dµy 7cm</v>
          </cell>
        </row>
        <row r="13">
          <cell r="D13" t="str">
            <v>T­ãi nhùa dÝnh b¸m TC 1,5kg/m2</v>
          </cell>
        </row>
        <row r="14">
          <cell r="D14" t="str">
            <v xml:space="preserve">BT mÆt cÇu M300 ®¸ 1x2 </v>
          </cell>
        </row>
        <row r="15">
          <cell r="D15" t="str">
            <v xml:space="preserve">BT gê lan can M250 </v>
          </cell>
        </row>
        <row r="16">
          <cell r="D16" t="str">
            <v>G/c«ng CT mÆt cÇu F=8mm</v>
          </cell>
        </row>
        <row r="17">
          <cell r="D17" t="str">
            <v>G/c«ng CT gê F=14mm</v>
          </cell>
        </row>
        <row r="18">
          <cell r="D18" t="str">
            <v>G/c«ng CT mÆt cÇu + gê F=10mm</v>
          </cell>
        </row>
        <row r="19">
          <cell r="D19" t="str">
            <v>S¬n ph©n tuyÕn</v>
          </cell>
        </row>
        <row r="20">
          <cell r="D20" t="str">
            <v>QuÐt v«i gê ch¾n</v>
          </cell>
        </row>
        <row r="21">
          <cell r="D21" t="str">
            <v>QuÐt nhùa bitum vµ d¸n bao t¶i</v>
          </cell>
        </row>
        <row r="22">
          <cell r="D22" t="str">
            <v>V¸n khu«n gê lan can</v>
          </cell>
        </row>
        <row r="24">
          <cell r="D24" t="str">
            <v>2.DÇm DUL</v>
          </cell>
        </row>
        <row r="25">
          <cell r="D25" t="str">
            <v xml:space="preserve">DÇm DUL M400 </v>
          </cell>
        </row>
        <row r="26">
          <cell r="D26" t="str">
            <v>V¸n khu«n thÐp ®óc dÇm DUL</v>
          </cell>
        </row>
        <row r="27">
          <cell r="D27" t="str">
            <v xml:space="preserve">BT mèi nèi  M400 </v>
          </cell>
        </row>
        <row r="28">
          <cell r="D28" t="str">
            <v>G/c«ng CT dÇm F=6mm</v>
          </cell>
        </row>
        <row r="29">
          <cell r="D29" t="str">
            <v>G/c«ng CT dÇm F=8mm</v>
          </cell>
        </row>
        <row r="30">
          <cell r="D30" t="str">
            <v>G/c«ng CT dÇm F=10mm</v>
          </cell>
        </row>
        <row r="31">
          <cell r="D31" t="str">
            <v>G/c«ng CT dÇm F=12mm</v>
          </cell>
        </row>
        <row r="32">
          <cell r="D32" t="str">
            <v>G/c«ng CT dÇm F=14mm</v>
          </cell>
        </row>
        <row r="33">
          <cell r="D33" t="str">
            <v>G/c«ng CT dÇm F=16mm</v>
          </cell>
        </row>
        <row r="34">
          <cell r="D34" t="str">
            <v>G/c«ng CT dÇm F=18mm</v>
          </cell>
        </row>
        <row r="35">
          <cell r="D35" t="str">
            <v>G/c«ng CT dÇm F=20mm</v>
          </cell>
        </row>
        <row r="36">
          <cell r="D36" t="str">
            <v>G/c«ng CT dÇm F=25mm</v>
          </cell>
        </row>
        <row r="37">
          <cell r="D37" t="str">
            <v>L¾p ®Æt èng thÐp luån c¸p DUL</v>
          </cell>
        </row>
        <row r="38">
          <cell r="D38" t="str">
            <v>B¬m v÷a XM trong èng luån c¸p</v>
          </cell>
        </row>
        <row r="39">
          <cell r="D39" t="str">
            <v xml:space="preserve">L¾p ®Æt neo OVM </v>
          </cell>
        </row>
        <row r="40">
          <cell r="D40" t="str">
            <v>C¸p thÐp dÇm DUL kÐo sau 7tao F12,7</v>
          </cell>
        </row>
        <row r="41">
          <cell r="D41" t="str">
            <v>Gèi cao su</v>
          </cell>
        </row>
        <row r="42">
          <cell r="D42" t="str">
            <v>L¾p ®Æt thÐp b¶n</v>
          </cell>
        </row>
        <row r="44">
          <cell r="D44" t="str">
            <v xml:space="preserve">3.Lan can tay vÞn </v>
          </cell>
        </row>
        <row r="45">
          <cell r="D45" t="str">
            <v>SX lan can tay vÞn</v>
          </cell>
        </row>
        <row r="46">
          <cell r="D46" t="str">
            <v>ThÐp èng F=90mm dµy 4mm</v>
          </cell>
        </row>
        <row r="47">
          <cell r="D47" t="str">
            <v>L¾p dùng lan can tay vÞn</v>
          </cell>
        </row>
        <row r="48">
          <cell r="D48" t="str">
            <v>Ch¶i rØ</v>
          </cell>
        </row>
        <row r="49">
          <cell r="D49" t="str">
            <v>S¬n phñ.</v>
          </cell>
        </row>
        <row r="50">
          <cell r="D50" t="str">
            <v>S¬n chèng rØ</v>
          </cell>
        </row>
        <row r="52">
          <cell r="D52" t="str">
            <v>4.Khe co d·n, èng tho¸t n­íc</v>
          </cell>
        </row>
        <row r="53">
          <cell r="D53" t="str">
            <v>Gia c«ng vµ L§ thÐp d=12mm</v>
          </cell>
        </row>
        <row r="54">
          <cell r="D54" t="str">
            <v>Khe co d·n cao su</v>
          </cell>
        </row>
        <row r="55">
          <cell r="D55" t="str">
            <v>BT M400 gê khe co d·n</v>
          </cell>
        </row>
        <row r="56">
          <cell r="D56" t="str">
            <v>èng tho¸t n­íc F=150 , L=1m</v>
          </cell>
        </row>
        <row r="57">
          <cell r="D57" t="str">
            <v>Bul«ng M20.</v>
          </cell>
        </row>
        <row r="58">
          <cell r="D58" t="str">
            <v>QuÐt Sikadur 732 (TC 0.5l/m2 x 47.5m2)</v>
          </cell>
        </row>
        <row r="59">
          <cell r="D59" t="str">
            <v>L¾p ®Æt thÐp b¶n</v>
          </cell>
        </row>
        <row r="60">
          <cell r="D60" t="str">
            <v>L§ thÐp h×nh</v>
          </cell>
        </row>
        <row r="62">
          <cell r="D62" t="str">
            <v>5.B¶n dÉn ®Çu cÇu vµ dÇm ®ì b¶n</v>
          </cell>
        </row>
        <row r="63">
          <cell r="D63" t="str">
            <v>BT b¶n dÉn vµ dÇm ®ì b¶n M250</v>
          </cell>
        </row>
        <row r="64">
          <cell r="D64" t="str">
            <v>V¸n khu«n b¶n dÉn vµ dÇm ®ì b¶n</v>
          </cell>
        </row>
        <row r="65">
          <cell r="D65" t="str">
            <v>Cèt thÐp b¶n dÉn vµ dÇm ®ì b¶n d=8mm</v>
          </cell>
        </row>
        <row r="66">
          <cell r="D66" t="str">
            <v>Cèt thÐp b¶n dÉn vµ dÇm ®ì b¶n d=10mm</v>
          </cell>
        </row>
        <row r="67">
          <cell r="D67" t="str">
            <v>Cèt thÐp b¶n dÉn vµ dÇm ®ì b¶n d=12mm</v>
          </cell>
        </row>
        <row r="68">
          <cell r="D68" t="str">
            <v>Cèt thÐp b¶n dÉn vµ dÇm ®ì b¶n d=14mm</v>
          </cell>
        </row>
        <row r="69">
          <cell r="D69" t="str">
            <v>Cèt thÐp b¶n dÉn vµ dÇm ®ì b¶n d=16mm</v>
          </cell>
        </row>
        <row r="70">
          <cell r="D70" t="str">
            <v xml:space="preserve">D¨m s¹n ®Öm </v>
          </cell>
        </row>
        <row r="71">
          <cell r="D71" t="str">
            <v>BT lãt mãng M100</v>
          </cell>
        </row>
        <row r="72">
          <cell r="D72" t="str">
            <v>L¾p ®Æt b¶n dÉn</v>
          </cell>
        </row>
        <row r="74">
          <cell r="D74" t="str">
            <v>6.T­êng hé lan mÒm (2x143)m</v>
          </cell>
        </row>
        <row r="75">
          <cell r="D75" t="str">
            <v>T­êng hé lan mÒm</v>
          </cell>
        </row>
        <row r="76">
          <cell r="D76" t="str">
            <v xml:space="preserve">TÊm sãng gi÷a L=4,14m s¬n ph¶n quang </v>
          </cell>
        </row>
        <row r="77">
          <cell r="D77" t="str">
            <v>TÊm sãng ®Çu L=0,7m s¬n ph¶n quang</v>
          </cell>
        </row>
        <row r="78">
          <cell r="D78" t="str">
            <v>Cét thÐp</v>
          </cell>
        </row>
        <row r="79">
          <cell r="D79" t="str">
            <v>Hép ®Öm</v>
          </cell>
        </row>
        <row r="80">
          <cell r="D80" t="str">
            <v>M¾t ph¶n quang</v>
          </cell>
        </row>
        <row r="81">
          <cell r="D81" t="str">
            <v>Bul«ng F=20</v>
          </cell>
        </row>
        <row r="82">
          <cell r="D82" t="str">
            <v>Bul«ng F=16</v>
          </cell>
        </row>
        <row r="83">
          <cell r="D83" t="str">
            <v xml:space="preserve">D¨m s¹n ®Öm </v>
          </cell>
        </row>
        <row r="84">
          <cell r="D84" t="str">
            <v>BT mãng M150 ®¸ 4x6</v>
          </cell>
        </row>
        <row r="85">
          <cell r="D85" t="str">
            <v>V¸n khu«n mãng</v>
          </cell>
        </row>
        <row r="86">
          <cell r="D86" t="str">
            <v>§µo ®Êt mãng hé lan</v>
          </cell>
        </row>
        <row r="87">
          <cell r="D87" t="str">
            <v>§¾p ®Êt mãng ®Êt cÊp 3</v>
          </cell>
        </row>
        <row r="88">
          <cell r="D88" t="str">
            <v>Ch«n cét hé lan</v>
          </cell>
        </row>
        <row r="89">
          <cell r="D89" t="str">
            <v>L¾p dùng t­êng hé lan ( thanh gi÷a )</v>
          </cell>
        </row>
        <row r="90">
          <cell r="D90" t="str">
            <v>Bèc hµng lªn xuèng + vc tõ §N ®Õn CT L=219Km</v>
          </cell>
        </row>
        <row r="92">
          <cell r="D92" t="str">
            <v>7.§­êng hai ®Çu cÇu (tÝnh cho 20m)</v>
          </cell>
        </row>
        <row r="93">
          <cell r="D93" t="str">
            <v>§µo ®Êt ®Ó ®¾p + vËn chuyÓn L=3.5Km</v>
          </cell>
        </row>
        <row r="94">
          <cell r="D94" t="str">
            <v>§¾p nÒn ®­êng K95 ®Êt cÊp 3</v>
          </cell>
        </row>
        <row r="95">
          <cell r="D95" t="str">
            <v>§¾p nÒn ®­êng K98 ®Êt cÊp 3</v>
          </cell>
        </row>
        <row r="96">
          <cell r="D96" t="str">
            <v>§µo nÒn ®­êng ®Êt cÊp 3 (M95%, NC5%)</v>
          </cell>
        </row>
        <row r="97">
          <cell r="D97" t="str">
            <v xml:space="preserve">CÊp phèi ®¸ d¨m </v>
          </cell>
        </row>
        <row r="98">
          <cell r="D98" t="str">
            <v>T­ãi nhùa dÝnh b¸m TC 1,5kg/m2</v>
          </cell>
        </row>
        <row r="99">
          <cell r="D99" t="str">
            <v>BTN trung dµy 7cm</v>
          </cell>
        </row>
        <row r="100">
          <cell r="D100" t="str">
            <v>S¶n xuÊt  BTN</v>
          </cell>
        </row>
        <row r="101">
          <cell r="D101" t="str">
            <v>VC BTN tõ TT Km7(Qlé9) 
®Õn Ctr×nh L=38km</v>
          </cell>
        </row>
        <row r="103">
          <cell r="D103" t="str">
            <v>8.Cèng hép</v>
          </cell>
        </row>
        <row r="104">
          <cell r="D104" t="str">
            <v>BT t­êng c¸nh + t­êng ®Çu M200</v>
          </cell>
        </row>
        <row r="105">
          <cell r="D105" t="str">
            <v>BT cèng hép M300 ®¸ 1x2</v>
          </cell>
        </row>
        <row r="106">
          <cell r="D106" t="str">
            <v>QuÐt nhùa bitum vµ d¸n bao t¶i</v>
          </cell>
        </row>
        <row r="107">
          <cell r="D107" t="str">
            <v>QuÐt nhùa bitum ngoµi th©n cèng</v>
          </cell>
        </row>
        <row r="108">
          <cell r="D108" t="str">
            <v>V÷a XM M100 mèi nèi b¶n dÉn</v>
          </cell>
        </row>
        <row r="109">
          <cell r="D109" t="str">
            <v xml:space="preserve">D¨m s¹n ®Öm </v>
          </cell>
        </row>
        <row r="110">
          <cell r="D110" t="str">
            <v>V¸n khu«n ®æ BT cèng t¹i chç</v>
          </cell>
        </row>
        <row r="111">
          <cell r="D111" t="str">
            <v>Cèt thÐp cèng h×nh hép d=14mm</v>
          </cell>
        </row>
        <row r="112">
          <cell r="D112" t="str">
            <v>Cèt thÐp cèng h×nh hép d=16mm</v>
          </cell>
        </row>
        <row r="113">
          <cell r="D113" t="str">
            <v>Cèt thÐp cèng h×nh hép d=20mm</v>
          </cell>
        </row>
        <row r="114">
          <cell r="D114" t="str">
            <v>§¾p cÊp phèi sái s¹n gia cè mÆt ®­êng</v>
          </cell>
        </row>
        <row r="115">
          <cell r="D115" t="str">
            <v>Gia c«ng, l¾p r¾p gç thi 
c«ng cèng hép</v>
          </cell>
        </row>
        <row r="116">
          <cell r="D116" t="str">
            <v>LD vµ th¸o dì hÖ khung dµn gi¸o</v>
          </cell>
        </row>
        <row r="117">
          <cell r="D117" t="str">
            <v>§µo ®Êt cÊp 3</v>
          </cell>
        </row>
        <row r="118">
          <cell r="D118" t="str">
            <v>§¾p ®Êt cÊp 3</v>
          </cell>
        </row>
        <row r="120">
          <cell r="D120" t="str">
            <v>9.BÖ ®óc dÇm + BÖ chøa + B·i ®óc dÇm</v>
          </cell>
        </row>
        <row r="121">
          <cell r="D121" t="str">
            <v>Bªt«ng bÖ ®óc M250</v>
          </cell>
        </row>
        <row r="122">
          <cell r="D122" t="str">
            <v>Bªt«ng bÖ ®óc M200</v>
          </cell>
        </row>
        <row r="123">
          <cell r="D123" t="str">
            <v>V¸n khu«n ®æ BT bÖ ®óc dÇm</v>
          </cell>
        </row>
        <row r="124">
          <cell r="D124" t="str">
            <v>G/c«ng CT bÖ ®óc + bÖ chøa F=10mm</v>
          </cell>
        </row>
        <row r="125">
          <cell r="D125" t="str">
            <v>G/c«ng CT bÖ ®óc F=8mm</v>
          </cell>
        </row>
        <row r="126">
          <cell r="D126" t="str">
            <v>§µo ®Êt cÊp 3</v>
          </cell>
        </row>
        <row r="127">
          <cell r="D127" t="str">
            <v>L¸ng v÷a xim¨ng d=5cm M75</v>
          </cell>
        </row>
        <row r="128">
          <cell r="D128" t="str">
            <v>CÈu dÇm vµo vÞ trÝ lao</v>
          </cell>
        </row>
        <row r="129">
          <cell r="D129" t="str">
            <v>LËp ®­êng tr­ît ®Ó di chuyÓn dÇm</v>
          </cell>
        </row>
        <row r="130">
          <cell r="D130" t="str">
            <v>D/C dÇm cÇu tõ bÖ ®óc ®Õn bÖ chøa</v>
          </cell>
        </row>
        <row r="131">
          <cell r="D131" t="str">
            <v>CÈu dÇm tõ ®­êng tr­ît xuèng s¾p xÕp lªn bÖ chøa</v>
          </cell>
        </row>
        <row r="132">
          <cell r="D132" t="str">
            <v>N©ng h¹ dÇm cÇu L=33m</v>
          </cell>
        </row>
        <row r="133">
          <cell r="D133" t="str">
            <v>Th¸o dì ®­êng tr­ît 
 (tÝnh 80%c«ng l¾p)</v>
          </cell>
        </row>
        <row r="134">
          <cell r="D134" t="str">
            <v>Bul«ng M20.</v>
          </cell>
        </row>
        <row r="135">
          <cell r="D135" t="str">
            <v>§¸ héc xÕp chèng lón</v>
          </cell>
        </row>
        <row r="136">
          <cell r="D136" t="str">
            <v>ThÐp b¶n</v>
          </cell>
        </row>
        <row r="137">
          <cell r="D137" t="str">
            <v>Khèi kª thÐp</v>
          </cell>
        </row>
        <row r="138">
          <cell r="D138" t="str">
            <v>R¶i tµ vÑt gç</v>
          </cell>
        </row>
        <row r="139">
          <cell r="D139" t="str">
            <v>èng nhùa d=60</v>
          </cell>
        </row>
        <row r="140">
          <cell r="D140" t="str">
            <v xml:space="preserve">D¨m s¹n ®Öm </v>
          </cell>
        </row>
        <row r="141">
          <cell r="D141" t="str">
            <v>§¾p ®Êt cÊp 3</v>
          </cell>
        </row>
        <row r="142">
          <cell r="D142" t="str">
            <v>San ®Çm mÆt b»ng</v>
          </cell>
        </row>
        <row r="144">
          <cell r="D144" t="str">
            <v>10.Thi c«ng lao kÐo dÇm DUL</v>
          </cell>
        </row>
        <row r="145">
          <cell r="D145" t="str">
            <v>CÈu dÇm ra khái bÖ chøa</v>
          </cell>
        </row>
        <row r="146">
          <cell r="D146" t="str">
            <v>LËp ®­êng tr­ît ®Ó di chuyÓn dÇm</v>
          </cell>
        </row>
        <row r="147">
          <cell r="D147" t="str">
            <v>Tõ bÖ chøa ®Õn ch©n cÇu</v>
          </cell>
        </row>
        <row r="148">
          <cell r="D148" t="str">
            <v>D/ch dÇm cÇu L=33m vµo vÞ trÝ</v>
          </cell>
        </row>
        <row r="149">
          <cell r="D149" t="str">
            <v>(L=300m, §Þnh møc chØ di chuyÓn trong vßng 30m)</v>
          </cell>
        </row>
        <row r="150">
          <cell r="D150" t="str">
            <v>CÈu dÇm vµo vÞ trÝ lao</v>
          </cell>
        </row>
        <row r="151">
          <cell r="D151" t="str">
            <v>N©ng h¹ dÇm cÇu</v>
          </cell>
        </row>
        <row r="152">
          <cell r="D152" t="str">
            <v>Lao kÐo dÇm BT DUL L=33m</v>
          </cell>
        </row>
        <row r="153">
          <cell r="D153" t="str">
            <v>KÝch h¹ dÇm xuèng gèi</v>
          </cell>
        </row>
        <row r="154">
          <cell r="D154" t="str">
            <v>ChuyÓn xe lao sang nhÞp</v>
          </cell>
        </row>
        <row r="155">
          <cell r="D155" t="str">
            <v>Th¸o l¾p tæ hîp  lao dÇm</v>
          </cell>
        </row>
        <row r="156">
          <cell r="D156" t="str">
            <v>(150T x 30%)</v>
          </cell>
        </row>
        <row r="157">
          <cell r="D157" t="str">
            <v>Th¸o dì ®­êng tr­ît 
 (tÝnh 80%c«ng l¾p)</v>
          </cell>
        </row>
        <row r="158">
          <cell r="D158" t="str">
            <v>(KÓ c¶ ®­êng di chuyÓn dÇm trªn cÇu)</v>
          </cell>
        </row>
        <row r="159">
          <cell r="D159" t="str">
            <v xml:space="preserve">D¨m s¹n ®Öm </v>
          </cell>
        </row>
        <row r="161">
          <cell r="D161" t="str">
            <v>B.KÕt cÊu phÇn h¹ bé</v>
          </cell>
        </row>
        <row r="162">
          <cell r="D162" t="str">
            <v>1.Trô cÇu</v>
          </cell>
        </row>
        <row r="163">
          <cell r="D163" t="str">
            <v>BT xµ mò+®¸ kª gèi trô M300</v>
          </cell>
        </row>
        <row r="164">
          <cell r="D164" t="str">
            <v>BT th©n, bÖ trô M250 trªn c¹n ®¸ 2x4</v>
          </cell>
        </row>
        <row r="165">
          <cell r="D165" t="str">
            <v>Cèt thÐp trô F=10mm</v>
          </cell>
        </row>
        <row r="166">
          <cell r="D166" t="str">
            <v>Cèt thÐp trô F=16mm</v>
          </cell>
        </row>
        <row r="167">
          <cell r="D167" t="str">
            <v>Cèt thÐp trô F=20mm</v>
          </cell>
        </row>
        <row r="168">
          <cell r="D168" t="str">
            <v>Cèt thÐp trô F=22mm</v>
          </cell>
        </row>
        <row r="169">
          <cell r="D169" t="str">
            <v>Cèt thÐp trô F=30mm</v>
          </cell>
        </row>
        <row r="170">
          <cell r="D170" t="str">
            <v>V÷a XM t¹o dèc M75</v>
          </cell>
        </row>
        <row r="171">
          <cell r="D171" t="str">
            <v>VËn chuyÓn ®¸ ®æ ®i L=1Km</v>
          </cell>
        </row>
        <row r="172">
          <cell r="D172" t="str">
            <v>Xóc ®¸ ®æ ®i</v>
          </cell>
        </row>
        <row r="173">
          <cell r="D173" t="str">
            <v>§µo ph¸ ®¸ b»ng næ m×n (20%)</v>
          </cell>
        </row>
        <row r="174">
          <cell r="D174" t="str">
            <v>§µo ph¸ ®¸ b»ng thñ c«ng (80%)</v>
          </cell>
        </row>
        <row r="175">
          <cell r="D175" t="str">
            <v>§µo mãng (80%M¸y, 20% thñ c«ng)</v>
          </cell>
        </row>
        <row r="176">
          <cell r="D176" t="str">
            <v>§µo ®Êt ®Ó ®¾p + vËn chuyÓn L=3.5Km</v>
          </cell>
        </row>
        <row r="177">
          <cell r="D177" t="str">
            <v>§¾p ®Êt (80%M, 20%NC)</v>
          </cell>
        </row>
        <row r="178">
          <cell r="D178" t="str">
            <v>ThÐp tÊm (20x300x400)mm</v>
          </cell>
        </row>
        <row r="179">
          <cell r="D179" t="str">
            <v>V¸n khu«n thÐp thi c«ng mè + trô cÇu</v>
          </cell>
        </row>
        <row r="181">
          <cell r="D181" t="str">
            <v>2.Mè cÇu</v>
          </cell>
        </row>
        <row r="182">
          <cell r="D182" t="str">
            <v>BT ®¸ kª gèi mè M300</v>
          </cell>
        </row>
        <row r="183">
          <cell r="D183" t="str">
            <v>BT th©n + bÖ mè M250 ®¸ 2x4</v>
          </cell>
        </row>
        <row r="184">
          <cell r="D184" t="str">
            <v>BT t­êng ngùc + t­êng c¸nh M250</v>
          </cell>
        </row>
        <row r="185">
          <cell r="D185" t="str">
            <v>BT lãt mãng M100</v>
          </cell>
        </row>
        <row r="186">
          <cell r="D186" t="str">
            <v>V¸n khu«n thÐp mè+t­êng</v>
          </cell>
        </row>
        <row r="187">
          <cell r="D187" t="str">
            <v>Cèt thÐp mè F=8mm trªn c¹n</v>
          </cell>
        </row>
        <row r="188">
          <cell r="D188" t="str">
            <v>Cèt thÐp mè F=10mm trªn c¹n</v>
          </cell>
        </row>
        <row r="189">
          <cell r="D189" t="str">
            <v>Cèt thÐp mè F=12mm trªn c¹n</v>
          </cell>
        </row>
        <row r="190">
          <cell r="D190" t="str">
            <v>Cèt thÐp mè F=14mm trªn c¹n</v>
          </cell>
        </row>
        <row r="191">
          <cell r="D191" t="str">
            <v>Cèt thÐp mè F=16mm trªn c¹n</v>
          </cell>
        </row>
        <row r="192">
          <cell r="D192" t="str">
            <v>Cèt thÐp mè F&gt;18mm trªn c¹n</v>
          </cell>
        </row>
        <row r="193">
          <cell r="D193" t="str">
            <v>ThÐp tÊm</v>
          </cell>
        </row>
        <row r="194">
          <cell r="D194" t="str">
            <v>V÷a XM t¹o dèc M75</v>
          </cell>
        </row>
        <row r="195">
          <cell r="D195" t="str">
            <v>§¸ héc x©y m¸i taluy v÷a M100</v>
          </cell>
        </row>
        <row r="196">
          <cell r="D196" t="str">
            <v>§¸ héc x©y ch©n khay v÷a M100</v>
          </cell>
        </row>
        <row r="197">
          <cell r="D197" t="str">
            <v>§¸ héc x©y tø nãn v÷a M100</v>
          </cell>
        </row>
        <row r="198">
          <cell r="D198" t="str">
            <v xml:space="preserve">D¨m s¹n ®Öm </v>
          </cell>
        </row>
        <row r="199">
          <cell r="D199" t="str">
            <v>Xóc ®¸ ®æ ®i</v>
          </cell>
        </row>
        <row r="200">
          <cell r="D200" t="str">
            <v>VËn chuyÓn ®¸ ®æ ®i L=1Km</v>
          </cell>
        </row>
        <row r="201">
          <cell r="D201" t="str">
            <v>§µo ph¸ ®¸ b»ng næ m×n (20%)</v>
          </cell>
        </row>
        <row r="202">
          <cell r="D202" t="str">
            <v>§µo ph¸ ®¸ b»ng thñ c«ng (80%)</v>
          </cell>
        </row>
        <row r="203">
          <cell r="D203" t="str">
            <v>§µo mãng (80%M¸y, 20% thñ c«ng)</v>
          </cell>
        </row>
        <row r="204">
          <cell r="D204" t="str">
            <v>§µo ®Êt ®Ó ®¾p + vËn chuyÓn L=3.5Km</v>
          </cell>
        </row>
        <row r="205">
          <cell r="D205" t="str">
            <v>§¾p ®Êt (80%M, 20%NC)</v>
          </cell>
        </row>
        <row r="206">
          <cell r="D206" t="str">
            <v>San ®Çm mÆt b»ng</v>
          </cell>
        </row>
        <row r="208">
          <cell r="D208" t="str">
            <v>3.Khèi l­îng thi c«ng</v>
          </cell>
        </row>
        <row r="209">
          <cell r="D209" t="str">
            <v>a. Thi c«ng trô: 4 trô (LC 4 lÇn)</v>
          </cell>
        </row>
        <row r="210">
          <cell r="D210" t="str">
            <v>Khung bailey</v>
          </cell>
        </row>
        <row r="211">
          <cell r="D211" t="str">
            <v>(52.836tÊn*4lÇn/100=2.113tÊn)</v>
          </cell>
        </row>
        <row r="212">
          <cell r="D212" t="str">
            <v>L¾p dùng vµ th¸o dì khung bailey</v>
          </cell>
        </row>
        <row r="213">
          <cell r="D213" t="str">
            <v>LD cho 4 trô 52.836T x 2 = 105.67T</v>
          </cell>
        </row>
        <row r="214">
          <cell r="D214" t="str">
            <v>SX hÖ khung giµn gi¸o thi c«ng trô</v>
          </cell>
        </row>
        <row r="215">
          <cell r="D215" t="str">
            <v>LD vµ th¸o dì hÖ khung dµn gi¸o</v>
          </cell>
        </row>
        <row r="216">
          <cell r="D216" t="str">
            <v>(Khèi l­îng vËt liÖu tÝnh cho 4 trô)</v>
          </cell>
        </row>
        <row r="217">
          <cell r="D217" t="str">
            <v>(Gåm nh÷ng thanh chèng vµ gi»ng L75x75x8)</v>
          </cell>
        </row>
        <row r="218">
          <cell r="D218" t="str">
            <v>(Lu©n chuyÓn 4 lÇn : 28.64 x 4 lÇn =113.366T)</v>
          </cell>
        </row>
        <row r="219">
          <cell r="D219" t="str">
            <v>LD ray P43 ch«n th¼ng vµo trô lµm sµn</v>
          </cell>
        </row>
        <row r="220">
          <cell r="D220" t="str">
            <v xml:space="preserve">Lµm vµ th¶ rä ®¸ </v>
          </cell>
        </row>
        <row r="221">
          <cell r="D221" t="str">
            <v>Gia c«ng, l¾p r¾p gç thi 
c«ng trô (LC4lÇn)</v>
          </cell>
        </row>
        <row r="222">
          <cell r="D222" t="str">
            <v>V¸n sµn thi c«ng dµy 5cm</v>
          </cell>
        </row>
        <row r="223">
          <cell r="D223" t="str">
            <v>(102.4m3*2lÇn/8=25.6m3)</v>
          </cell>
        </row>
        <row r="224">
          <cell r="D224" t="str">
            <v>R¶i th¸o v¸n sµn</v>
          </cell>
        </row>
        <row r="225">
          <cell r="D225" t="str">
            <v>§Êt sÐt luyÖn dÎo</v>
          </cell>
        </row>
        <row r="226">
          <cell r="D226" t="str">
            <v>Bao t¶i ®Êt chèng xãi</v>
          </cell>
        </row>
        <row r="227">
          <cell r="D227" t="str">
            <v>§¾p ®Êt ®­êng thi c«ng</v>
          </cell>
        </row>
        <row r="228">
          <cell r="D228" t="str">
            <v>Xóc ®¸ ®æ ®i</v>
          </cell>
        </row>
        <row r="229">
          <cell r="D229" t="str">
            <v>VËn chuyÓn ®¸ ®æ ®i L=1Km</v>
          </cell>
        </row>
        <row r="230">
          <cell r="D230" t="str">
            <v>§µo ®¸ r·nh + hè tô</v>
          </cell>
        </row>
        <row r="231">
          <cell r="D231" t="str">
            <v>§µo ®Êt ®Ó ®¾p + vËn chuyÓn L=3.5Km</v>
          </cell>
        </row>
        <row r="232">
          <cell r="D232" t="str">
            <v>M¸y b¬m n­íc 75cv.</v>
          </cell>
        </row>
        <row r="233">
          <cell r="D233" t="str">
            <v>§¾p ®Êt khung v©y</v>
          </cell>
        </row>
        <row r="234">
          <cell r="D234" t="str">
            <v>Ph¸ dì khung v©y (70% nh©n c«ng, m¸y ®¾p)</v>
          </cell>
        </row>
        <row r="235">
          <cell r="D235" t="str">
            <v>VËn chuyÓn ®Êt ®æ ®i L=1Km</v>
          </cell>
        </row>
        <row r="236">
          <cell r="D236" t="str">
            <v>(Thanh th¶i lßng s«ng)</v>
          </cell>
        </row>
        <row r="238">
          <cell r="D238" t="str">
            <v>b.Thi c«ng mè (LC 2lÇn)</v>
          </cell>
        </row>
        <row r="239">
          <cell r="D239" t="str">
            <v>Khung bailey</v>
          </cell>
        </row>
        <row r="240">
          <cell r="D240" t="str">
            <v>(78,74tÊn*2lÇn/100=1.575tÊn)</v>
          </cell>
        </row>
        <row r="241">
          <cell r="D241" t="str">
            <v>L¾p dùng vµ th¸o dì khung bailey</v>
          </cell>
        </row>
        <row r="242">
          <cell r="D242" t="str">
            <v>SX hÖ khung giµn gi¸o thi c«ng mè</v>
          </cell>
        </row>
        <row r="243">
          <cell r="D243" t="str">
            <v>LD vµ th¸o dì hÖ khung dµn gi¸o</v>
          </cell>
        </row>
        <row r="244">
          <cell r="D244" t="str">
            <v>(Khèi l­îng vËt liÖu tÝnh cho 2 mè)</v>
          </cell>
        </row>
        <row r="245">
          <cell r="D245" t="str">
            <v>(Gåm nh÷ng thanh chèng vµ gi»ng L75x75x8)</v>
          </cell>
        </row>
        <row r="246">
          <cell r="D246" t="str">
            <v>(L¾p dùng 2 lÇn : 5.13 x 2 lÇn =10.26T)</v>
          </cell>
        </row>
        <row r="247">
          <cell r="D247" t="str">
            <v>§µo ®Êt nÒn ®­êng c«ng vô</v>
          </cell>
        </row>
        <row r="248">
          <cell r="D248" t="str">
            <v>Xóc ®¸ ®æ ®i</v>
          </cell>
        </row>
        <row r="249">
          <cell r="D249" t="str">
            <v>VËn chuyÓn ®¸ ®æ ®i L=1Km</v>
          </cell>
        </row>
        <row r="250">
          <cell r="D250" t="str">
            <v>§µo ®¸ r·nh + hè tô</v>
          </cell>
        </row>
        <row r="251">
          <cell r="D251" t="str">
            <v>M¸y b¬m n­íc 75cv.</v>
          </cell>
        </row>
        <row r="252">
          <cell r="D252" t="str">
            <v xml:space="preserve">Lµm vµ th¶ rä ®¸ </v>
          </cell>
        </row>
        <row r="253">
          <cell r="D253" t="str">
            <v>V¸n sµn thi c«ng dµy 5cm</v>
          </cell>
        </row>
        <row r="254">
          <cell r="D254" t="str">
            <v>(5.4m3*2lÇn/8=1.35m3)</v>
          </cell>
        </row>
        <row r="255">
          <cell r="D255" t="str">
            <v>R¶i th¸o v¸n sµn</v>
          </cell>
        </row>
        <row r="256">
          <cell r="D256" t="str">
            <v>Gia c«ng, l¾p r¾p gç thi 
c«ng mè (LC2lÇn)</v>
          </cell>
        </row>
        <row r="257">
          <cell r="D257" t="str">
            <v xml:space="preserve">D¨m s¹n ®Öm </v>
          </cell>
        </row>
        <row r="258">
          <cell r="D258" t="str">
            <v>ThÐp neo d=16mm</v>
          </cell>
        </row>
        <row r="259">
          <cell r="D259" t="str">
            <v>c. §­êng c«ng vô thi c«ng trô 1</v>
          </cell>
        </row>
        <row r="260">
          <cell r="D260" t="str">
            <v>§µo ®Êt nÒn ®­êng c«ng vô</v>
          </cell>
        </row>
        <row r="261">
          <cell r="D261" t="str">
            <v>V/c ®Êt ®æ ®i L=1Km</v>
          </cell>
        </row>
        <row r="262">
          <cell r="D262" t="str">
            <v>§¾p cÊp phèi sái s¹n gia cè mÆt ®­êng</v>
          </cell>
        </row>
        <row r="263">
          <cell r="D263" t="str">
            <v>d. §­êng + cèng c«ng vô qua ngÇm</v>
          </cell>
        </row>
        <row r="264">
          <cell r="D264" t="str">
            <v>L¾p ®Æt cèng BTCT D100mm</v>
          </cell>
        </row>
        <row r="265">
          <cell r="D265" t="str">
            <v>§µo ®Êt cÊp 3</v>
          </cell>
        </row>
        <row r="266">
          <cell r="D266" t="str">
            <v>§¾p ®Êt cÊp 3</v>
          </cell>
        </row>
        <row r="267">
          <cell r="D267" t="str">
            <v>X©y g¹ch chØ mèi nèi èng cèng</v>
          </cell>
        </row>
        <row r="268">
          <cell r="D268" t="str">
            <v>Bª t«ng ®Õ cèng M200</v>
          </cell>
        </row>
        <row r="269">
          <cell r="D269" t="str">
            <v>§¸ héc xÕp khan</v>
          </cell>
        </row>
        <row r="270">
          <cell r="D270" t="str">
            <v>San ®Çm mÆt b»ng</v>
          </cell>
        </row>
        <row r="271">
          <cell r="D271" t="str">
            <v>§¾p cÊp phèi sái s¹n gia cè mÆt ®­êng</v>
          </cell>
        </row>
        <row r="272">
          <cell r="D272" t="str">
            <v>e. Më réng ®­êng c«ng vô tõ Qlé 15 vµo c«ng tr­êng</v>
          </cell>
        </row>
        <row r="273">
          <cell r="D273" t="str">
            <v>§µo ®Êt nÒn ®­êng c«ng vô</v>
          </cell>
        </row>
        <row r="274">
          <cell r="D274" t="str">
            <v>§¾p nÒn ®­êng K98 ®Êt cÊp 3.</v>
          </cell>
        </row>
        <row r="275">
          <cell r="D275" t="str">
            <v>§µo ®Êt ®Ó ®¾p + vËn chuyÓn L=3.5Km</v>
          </cell>
        </row>
        <row r="276">
          <cell r="D276" t="str">
            <v>§¾p cÊp phèi sái s¹n gia cè mÆt ®­êng</v>
          </cell>
        </row>
        <row r="278">
          <cell r="D278" t="str">
            <v>4. H¹ng môc kh¸c</v>
          </cell>
        </row>
        <row r="279">
          <cell r="D279" t="str">
            <v>BiÓn b¸o tªn cÇu</v>
          </cell>
        </row>
        <row r="280">
          <cell r="D280" t="str">
            <v>Chi phÝ m¸y ph¸t ®iÖn c«ng suÊt 125KVA</v>
          </cell>
        </row>
        <row r="281">
          <cell r="D281" t="str">
            <v>(30 ngµy x 24th¸ng x 1.5ca x 237.813® )</v>
          </cell>
        </row>
        <row r="282">
          <cell r="D282" t="str">
            <v>(§· trõ phÇn nhiªn liÖu)</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VL"/>
      <sheetName val="ptdg"/>
      <sheetName val="DTCT"/>
      <sheetName val="TH"/>
      <sheetName val="KSTK"/>
      <sheetName val="KLNT"/>
      <sheetName val="Sheet2"/>
      <sheetName val="trabang"/>
      <sheetName val="Dg Dchat"/>
      <sheetName val="Dg Dhinh"/>
    </sheetNames>
    <sheetDataSet>
      <sheetData sheetId="0" refreshError="1"/>
      <sheetData sheetId="1" refreshError="1"/>
      <sheetData sheetId="2" refreshError="1"/>
      <sheetData sheetId="3" refreshError="1">
        <row r="8">
          <cell r="A8">
            <v>41</v>
          </cell>
        </row>
        <row r="9">
          <cell r="A9">
            <v>42</v>
          </cell>
        </row>
        <row r="10">
          <cell r="A10">
            <v>43</v>
          </cell>
        </row>
        <row r="11">
          <cell r="A11">
            <v>44</v>
          </cell>
        </row>
        <row r="12">
          <cell r="A12">
            <v>45</v>
          </cell>
        </row>
        <row r="13">
          <cell r="A13">
            <v>46</v>
          </cell>
        </row>
        <row r="14">
          <cell r="A14">
            <v>47</v>
          </cell>
        </row>
        <row r="15">
          <cell r="A15">
            <v>48</v>
          </cell>
        </row>
        <row r="16">
          <cell r="A16">
            <v>49</v>
          </cell>
        </row>
        <row r="17">
          <cell r="A17">
            <v>50</v>
          </cell>
        </row>
        <row r="18">
          <cell r="A18">
            <v>51</v>
          </cell>
        </row>
        <row r="19">
          <cell r="A19">
            <v>52</v>
          </cell>
        </row>
        <row r="20">
          <cell r="A20">
            <v>56</v>
          </cell>
        </row>
        <row r="21">
          <cell r="A21">
            <v>57</v>
          </cell>
        </row>
        <row r="22">
          <cell r="A22">
            <v>58</v>
          </cell>
        </row>
        <row r="23">
          <cell r="A23">
            <v>72</v>
          </cell>
        </row>
        <row r="24">
          <cell r="A24">
            <v>71</v>
          </cell>
        </row>
        <row r="25">
          <cell r="A25">
            <v>73</v>
          </cell>
        </row>
        <row r="26">
          <cell r="A26">
            <v>134</v>
          </cell>
        </row>
        <row r="27">
          <cell r="A27">
            <v>90</v>
          </cell>
        </row>
        <row r="29">
          <cell r="A29">
            <v>3</v>
          </cell>
        </row>
        <row r="30">
          <cell r="A30">
            <v>129</v>
          </cell>
        </row>
        <row r="31">
          <cell r="A31">
            <v>84</v>
          </cell>
        </row>
        <row r="32">
          <cell r="A32">
            <v>75</v>
          </cell>
        </row>
        <row r="33">
          <cell r="A33">
            <v>108</v>
          </cell>
        </row>
        <row r="34">
          <cell r="A34">
            <v>109</v>
          </cell>
        </row>
        <row r="35">
          <cell r="A35">
            <v>84</v>
          </cell>
        </row>
        <row r="36">
          <cell r="A36">
            <v>85</v>
          </cell>
        </row>
        <row r="37">
          <cell r="A37">
            <v>86</v>
          </cell>
        </row>
        <row r="38">
          <cell r="A38">
            <v>87</v>
          </cell>
        </row>
        <row r="39">
          <cell r="A39">
            <v>89</v>
          </cell>
        </row>
        <row r="40">
          <cell r="A40">
            <v>88</v>
          </cell>
        </row>
        <row r="41">
          <cell r="A41">
            <v>110</v>
          </cell>
        </row>
        <row r="42">
          <cell r="A42">
            <v>56</v>
          </cell>
        </row>
        <row r="43">
          <cell r="A43">
            <v>54</v>
          </cell>
        </row>
        <row r="44">
          <cell r="A44">
            <v>55</v>
          </cell>
        </row>
        <row r="45">
          <cell r="A45">
            <v>63</v>
          </cell>
        </row>
        <row r="46">
          <cell r="A46">
            <v>64</v>
          </cell>
        </row>
        <row r="47">
          <cell r="A47">
            <v>66</v>
          </cell>
        </row>
        <row r="49">
          <cell r="A49">
            <v>67</v>
          </cell>
        </row>
        <row r="50">
          <cell r="A50">
            <v>65</v>
          </cell>
        </row>
        <row r="51">
          <cell r="A51">
            <v>69</v>
          </cell>
        </row>
        <row r="52">
          <cell r="A52">
            <v>68</v>
          </cell>
        </row>
        <row r="53">
          <cell r="A53">
            <v>70</v>
          </cell>
        </row>
        <row r="54">
          <cell r="A54" t="str">
            <v>VL</v>
          </cell>
        </row>
        <row r="55">
          <cell r="A55" t="str">
            <v>VL</v>
          </cell>
        </row>
        <row r="63">
          <cell r="A63">
            <v>53</v>
          </cell>
        </row>
        <row r="64">
          <cell r="A64">
            <v>5</v>
          </cell>
        </row>
        <row r="65">
          <cell r="A65">
            <v>53</v>
          </cell>
        </row>
        <row r="66">
          <cell r="A66">
            <v>3</v>
          </cell>
        </row>
        <row r="67">
          <cell r="A67">
            <v>28</v>
          </cell>
        </row>
        <row r="68">
          <cell r="A68">
            <v>1</v>
          </cell>
        </row>
        <row r="69">
          <cell r="A69">
            <v>2</v>
          </cell>
        </row>
        <row r="70">
          <cell r="A70">
            <v>42</v>
          </cell>
        </row>
        <row r="71">
          <cell r="A71">
            <v>39</v>
          </cell>
        </row>
        <row r="72">
          <cell r="A72">
            <v>40</v>
          </cell>
        </row>
        <row r="73">
          <cell r="A73">
            <v>55</v>
          </cell>
        </row>
        <row r="74">
          <cell r="A74">
            <v>38</v>
          </cell>
        </row>
        <row r="75">
          <cell r="A75">
            <v>98</v>
          </cell>
        </row>
        <row r="76">
          <cell r="A76">
            <v>13</v>
          </cell>
        </row>
        <row r="77">
          <cell r="A77">
            <v>15</v>
          </cell>
        </row>
        <row r="78">
          <cell r="A78">
            <v>16</v>
          </cell>
        </row>
        <row r="79">
          <cell r="A79">
            <v>17</v>
          </cell>
        </row>
        <row r="80">
          <cell r="A80">
            <v>18</v>
          </cell>
        </row>
        <row r="81">
          <cell r="A81">
            <v>59</v>
          </cell>
        </row>
        <row r="82">
          <cell r="A82">
            <v>60</v>
          </cell>
        </row>
        <row r="83">
          <cell r="A83">
            <v>61</v>
          </cell>
        </row>
        <row r="84">
          <cell r="A84">
            <v>39</v>
          </cell>
        </row>
        <row r="85">
          <cell r="A85">
            <v>30</v>
          </cell>
        </row>
        <row r="86">
          <cell r="A86">
            <v>37</v>
          </cell>
        </row>
        <row r="87">
          <cell r="A87">
            <v>29</v>
          </cell>
        </row>
        <row r="88">
          <cell r="A88">
            <v>31</v>
          </cell>
        </row>
        <row r="89">
          <cell r="A89">
            <v>9</v>
          </cell>
        </row>
        <row r="90">
          <cell r="A90">
            <v>10</v>
          </cell>
        </row>
        <row r="91">
          <cell r="A91">
            <v>3</v>
          </cell>
        </row>
        <row r="92">
          <cell r="A92">
            <v>67</v>
          </cell>
        </row>
        <row r="93">
          <cell r="A93">
            <v>32</v>
          </cell>
        </row>
        <row r="94">
          <cell r="A94">
            <v>33</v>
          </cell>
        </row>
        <row r="95">
          <cell r="A95">
            <v>34</v>
          </cell>
        </row>
        <row r="96">
          <cell r="A96">
            <v>35</v>
          </cell>
        </row>
        <row r="97">
          <cell r="A97">
            <v>36</v>
          </cell>
        </row>
        <row r="98">
          <cell r="A98">
            <v>111</v>
          </cell>
        </row>
        <row r="99">
          <cell r="A99">
            <v>1</v>
          </cell>
        </row>
        <row r="100">
          <cell r="A100">
            <v>2</v>
          </cell>
        </row>
        <row r="102">
          <cell r="A102">
            <v>126</v>
          </cell>
        </row>
        <row r="103">
          <cell r="A103">
            <v>133</v>
          </cell>
        </row>
        <row r="104">
          <cell r="A104">
            <v>127</v>
          </cell>
        </row>
        <row r="105">
          <cell r="A105">
            <v>5</v>
          </cell>
        </row>
        <row r="106">
          <cell r="A106">
            <v>3</v>
          </cell>
        </row>
        <row r="107">
          <cell r="A107">
            <v>129</v>
          </cell>
        </row>
        <row r="109">
          <cell r="A109">
            <v>116</v>
          </cell>
        </row>
        <row r="110">
          <cell r="A110">
            <v>112</v>
          </cell>
        </row>
        <row r="111">
          <cell r="A111">
            <v>113</v>
          </cell>
        </row>
        <row r="112">
          <cell r="A112">
            <v>114</v>
          </cell>
        </row>
        <row r="113">
          <cell r="A113">
            <v>116</v>
          </cell>
        </row>
        <row r="114">
          <cell r="A114">
            <v>117</v>
          </cell>
        </row>
        <row r="115">
          <cell r="A115">
            <v>118</v>
          </cell>
        </row>
        <row r="116">
          <cell r="A116">
            <v>119</v>
          </cell>
        </row>
        <row r="117">
          <cell r="A117">
            <v>125</v>
          </cell>
        </row>
        <row r="118">
          <cell r="A118">
            <v>120</v>
          </cell>
        </row>
        <row r="119">
          <cell r="A119">
            <v>122</v>
          </cell>
        </row>
        <row r="120">
          <cell r="A120">
            <v>123</v>
          </cell>
        </row>
        <row r="121">
          <cell r="A121">
            <v>124</v>
          </cell>
        </row>
        <row r="122">
          <cell r="A122">
            <v>125</v>
          </cell>
        </row>
        <row r="123">
          <cell r="A123">
            <v>76</v>
          </cell>
        </row>
        <row r="124">
          <cell r="A124">
            <v>125</v>
          </cell>
        </row>
        <row r="125">
          <cell r="A125">
            <v>108</v>
          </cell>
        </row>
        <row r="126">
          <cell r="A126">
            <v>109</v>
          </cell>
        </row>
        <row r="127">
          <cell r="A127">
            <v>105</v>
          </cell>
        </row>
        <row r="128">
          <cell r="A128">
            <v>106</v>
          </cell>
        </row>
        <row r="129">
          <cell r="A129">
            <v>129</v>
          </cell>
        </row>
        <row r="130">
          <cell r="A130">
            <v>139</v>
          </cell>
        </row>
        <row r="131">
          <cell r="A131">
            <v>130</v>
          </cell>
        </row>
        <row r="132">
          <cell r="A132">
            <v>140</v>
          </cell>
        </row>
        <row r="133">
          <cell r="A133">
            <v>132</v>
          </cell>
        </row>
        <row r="134">
          <cell r="A134">
            <v>141</v>
          </cell>
        </row>
        <row r="135">
          <cell r="A135">
            <v>133</v>
          </cell>
        </row>
        <row r="136">
          <cell r="A136">
            <v>23</v>
          </cell>
        </row>
        <row r="137">
          <cell r="A137">
            <v>21</v>
          </cell>
        </row>
        <row r="138">
          <cell r="A138">
            <v>22</v>
          </cell>
        </row>
        <row r="139">
          <cell r="A139">
            <v>23</v>
          </cell>
        </row>
        <row r="140">
          <cell r="A140">
            <v>24</v>
          </cell>
        </row>
        <row r="141">
          <cell r="A141">
            <v>25</v>
          </cell>
        </row>
        <row r="142">
          <cell r="A142">
            <v>3</v>
          </cell>
        </row>
        <row r="143">
          <cell r="A143">
            <v>26</v>
          </cell>
        </row>
        <row r="144">
          <cell r="A144">
            <v>80</v>
          </cell>
        </row>
        <row r="145">
          <cell r="A145">
            <v>78</v>
          </cell>
        </row>
        <row r="146">
          <cell r="A146">
            <v>77</v>
          </cell>
        </row>
        <row r="147">
          <cell r="A147">
            <v>79</v>
          </cell>
        </row>
        <row r="148">
          <cell r="A148">
            <v>80</v>
          </cell>
        </row>
        <row r="149">
          <cell r="A149">
            <v>81</v>
          </cell>
        </row>
        <row r="150">
          <cell r="A150">
            <v>82</v>
          </cell>
        </row>
        <row r="151">
          <cell r="A151">
            <v>3</v>
          </cell>
        </row>
        <row r="152">
          <cell r="A152">
            <v>27</v>
          </cell>
        </row>
        <row r="153">
          <cell r="A153">
            <v>86</v>
          </cell>
        </row>
        <row r="154">
          <cell r="A154">
            <v>84</v>
          </cell>
        </row>
        <row r="155">
          <cell r="A155">
            <v>74</v>
          </cell>
        </row>
        <row r="156">
          <cell r="A156">
            <v>84</v>
          </cell>
        </row>
        <row r="157">
          <cell r="A157">
            <v>83</v>
          </cell>
        </row>
        <row r="158">
          <cell r="A158">
            <v>1</v>
          </cell>
        </row>
        <row r="159">
          <cell r="A159">
            <v>2</v>
          </cell>
        </row>
        <row r="160">
          <cell r="A160">
            <v>110</v>
          </cell>
        </row>
        <row r="161">
          <cell r="A161">
            <v>105</v>
          </cell>
        </row>
        <row r="162">
          <cell r="A162">
            <v>3</v>
          </cell>
        </row>
        <row r="163">
          <cell r="A163">
            <v>129</v>
          </cell>
        </row>
        <row r="164">
          <cell r="A164">
            <v>84</v>
          </cell>
        </row>
        <row r="165">
          <cell r="A165">
            <v>108</v>
          </cell>
        </row>
        <row r="166">
          <cell r="A166">
            <v>86</v>
          </cell>
        </row>
        <row r="167">
          <cell r="A167">
            <v>109</v>
          </cell>
        </row>
        <row r="168">
          <cell r="A168">
            <v>94</v>
          </cell>
        </row>
        <row r="169">
          <cell r="A169">
            <v>91</v>
          </cell>
        </row>
        <row r="170">
          <cell r="A170">
            <v>92</v>
          </cell>
        </row>
        <row r="171">
          <cell r="A171">
            <v>107</v>
          </cell>
        </row>
        <row r="172">
          <cell r="A172">
            <v>3</v>
          </cell>
        </row>
        <row r="173">
          <cell r="A173">
            <v>99</v>
          </cell>
        </row>
        <row r="174">
          <cell r="A174">
            <v>106</v>
          </cell>
        </row>
        <row r="175">
          <cell r="A175">
            <v>103</v>
          </cell>
        </row>
        <row r="176">
          <cell r="A176">
            <v>94</v>
          </cell>
        </row>
        <row r="177">
          <cell r="A177">
            <v>91</v>
          </cell>
        </row>
        <row r="178">
          <cell r="A178">
            <v>92</v>
          </cell>
        </row>
        <row r="179">
          <cell r="A179">
            <v>5</v>
          </cell>
        </row>
        <row r="180">
          <cell r="A180">
            <v>4</v>
          </cell>
        </row>
        <row r="181">
          <cell r="A181">
            <v>103</v>
          </cell>
        </row>
        <row r="182">
          <cell r="A182">
            <v>100</v>
          </cell>
        </row>
        <row r="183">
          <cell r="A183">
            <v>101</v>
          </cell>
        </row>
        <row r="184">
          <cell r="A184">
            <v>106</v>
          </cell>
        </row>
        <row r="185">
          <cell r="A185">
            <v>7</v>
          </cell>
        </row>
        <row r="186">
          <cell r="A186">
            <v>6</v>
          </cell>
        </row>
        <row r="187">
          <cell r="A187">
            <v>8</v>
          </cell>
        </row>
        <row r="188">
          <cell r="A188">
            <v>102</v>
          </cell>
        </row>
        <row r="189">
          <cell r="A189">
            <v>126</v>
          </cell>
        </row>
        <row r="190">
          <cell r="A190">
            <v>94</v>
          </cell>
        </row>
        <row r="191">
          <cell r="A191">
            <v>91</v>
          </cell>
        </row>
        <row r="192">
          <cell r="A192">
            <v>92</v>
          </cell>
        </row>
        <row r="193">
          <cell r="A193">
            <v>96</v>
          </cell>
        </row>
        <row r="194">
          <cell r="A194">
            <v>97</v>
          </cell>
        </row>
        <row r="195">
          <cell r="A195">
            <v>93</v>
          </cell>
        </row>
        <row r="196">
          <cell r="A196">
            <v>94</v>
          </cell>
        </row>
        <row r="197">
          <cell r="A197">
            <v>13</v>
          </cell>
        </row>
        <row r="198">
          <cell r="A198">
            <v>14</v>
          </cell>
        </row>
        <row r="199">
          <cell r="A199">
            <v>15</v>
          </cell>
        </row>
        <row r="200">
          <cell r="A200">
            <v>16</v>
          </cell>
        </row>
        <row r="201">
          <cell r="A201">
            <v>94</v>
          </cell>
        </row>
        <row r="202">
          <cell r="A202">
            <v>91</v>
          </cell>
        </row>
        <row r="203">
          <cell r="A203">
            <v>92</v>
          </cell>
        </row>
        <row r="204">
          <cell r="A204">
            <v>96</v>
          </cell>
        </row>
        <row r="205">
          <cell r="A205">
            <v>97</v>
          </cell>
        </row>
        <row r="206">
          <cell r="A206">
            <v>93</v>
          </cell>
        </row>
        <row r="207">
          <cell r="A207">
            <v>20</v>
          </cell>
        </row>
        <row r="208">
          <cell r="A208">
            <v>19</v>
          </cell>
        </row>
        <row r="209">
          <cell r="A209">
            <v>94</v>
          </cell>
        </row>
        <row r="210">
          <cell r="A210">
            <v>91</v>
          </cell>
        </row>
        <row r="211">
          <cell r="A211">
            <v>92</v>
          </cell>
        </row>
        <row r="212">
          <cell r="A212">
            <v>96</v>
          </cell>
        </row>
        <row r="213">
          <cell r="A213">
            <v>97</v>
          </cell>
        </row>
        <row r="214">
          <cell r="A214">
            <v>105</v>
          </cell>
        </row>
        <row r="215">
          <cell r="A215">
            <v>106</v>
          </cell>
        </row>
        <row r="216">
          <cell r="A216">
            <v>93</v>
          </cell>
        </row>
        <row r="217">
          <cell r="A217">
            <v>95</v>
          </cell>
        </row>
        <row r="218">
          <cell r="A218">
            <v>126</v>
          </cell>
        </row>
        <row r="219">
          <cell r="A219">
            <v>3</v>
          </cell>
        </row>
        <row r="220">
          <cell r="A220">
            <v>129</v>
          </cell>
        </row>
        <row r="221">
          <cell r="A221">
            <v>130</v>
          </cell>
        </row>
        <row r="222">
          <cell r="A222">
            <v>131</v>
          </cell>
        </row>
        <row r="223">
          <cell r="A223">
            <v>67</v>
          </cell>
        </row>
        <row r="224">
          <cell r="A224">
            <v>69</v>
          </cell>
        </row>
        <row r="227">
          <cell r="A227">
            <v>126</v>
          </cell>
        </row>
        <row r="228">
          <cell r="A228">
            <v>108</v>
          </cell>
        </row>
        <row r="229">
          <cell r="A229">
            <v>109</v>
          </cell>
        </row>
        <row r="230">
          <cell r="A230">
            <v>105</v>
          </cell>
        </row>
        <row r="231">
          <cell r="A231">
            <v>106</v>
          </cell>
        </row>
        <row r="232">
          <cell r="A232">
            <v>3</v>
          </cell>
        </row>
        <row r="233">
          <cell r="A233">
            <v>1</v>
          </cell>
        </row>
        <row r="234">
          <cell r="A234">
            <v>128</v>
          </cell>
        </row>
        <row r="235">
          <cell r="A235">
            <v>130</v>
          </cell>
        </row>
        <row r="236">
          <cell r="A236">
            <v>67</v>
          </cell>
        </row>
        <row r="237">
          <cell r="A237">
            <v>129</v>
          </cell>
        </row>
        <row r="238">
          <cell r="A238">
            <v>135</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18"/>
      <sheetName val="Biểu 19"/>
      <sheetName val="Biểu 31"/>
      <sheetName val="Biểu 37"/>
      <sheetName val="Biểu 38"/>
      <sheetName val="Biểu 39"/>
      <sheetName val="Sheet2"/>
      <sheetName val="Sheet3"/>
      <sheetName val="Sheet1"/>
    </sheetNames>
    <sheetDataSet>
      <sheetData sheetId="0" refreshError="1"/>
      <sheetData sheetId="1" refreshError="1"/>
      <sheetData sheetId="2" refreshError="1"/>
      <sheetData sheetId="3" refreshError="1"/>
      <sheetData sheetId="4" refreshError="1">
        <row r="11">
          <cell r="D11">
            <v>27000</v>
          </cell>
          <cell r="E11">
            <v>50000</v>
          </cell>
          <cell r="F11">
            <v>57000</v>
          </cell>
        </row>
        <row r="13">
          <cell r="D13">
            <v>15</v>
          </cell>
          <cell r="E13">
            <v>21</v>
          </cell>
          <cell r="F13">
            <v>23</v>
          </cell>
        </row>
        <row r="14">
          <cell r="D14">
            <v>35</v>
          </cell>
          <cell r="E14">
            <v>147</v>
          </cell>
          <cell r="F14">
            <v>165</v>
          </cell>
        </row>
        <row r="15">
          <cell r="E15">
            <v>2200000000</v>
          </cell>
          <cell r="F15">
            <v>2500000000</v>
          </cell>
        </row>
        <row r="16">
          <cell r="D16">
            <v>80000</v>
          </cell>
          <cell r="E16">
            <v>100000</v>
          </cell>
          <cell r="F16">
            <v>100000</v>
          </cell>
        </row>
        <row r="17">
          <cell r="F17">
            <v>700</v>
          </cell>
        </row>
        <row r="18">
          <cell r="F18">
            <v>1300</v>
          </cell>
        </row>
        <row r="20">
          <cell r="D20">
            <v>11</v>
          </cell>
          <cell r="E20">
            <v>15</v>
          </cell>
          <cell r="F20">
            <v>18</v>
          </cell>
        </row>
        <row r="21">
          <cell r="D21">
            <v>0</v>
          </cell>
          <cell r="E21">
            <v>0</v>
          </cell>
          <cell r="F21">
            <v>0</v>
          </cell>
        </row>
        <row r="22">
          <cell r="D22">
            <v>3</v>
          </cell>
          <cell r="E22">
            <v>3</v>
          </cell>
          <cell r="F22">
            <v>3</v>
          </cell>
        </row>
      </sheetData>
      <sheetData sheetId="5" refreshError="1"/>
      <sheetData sheetId="6" refreshError="1"/>
      <sheetData sheetId="7" refreshError="1"/>
      <sheetData sheetId="8"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 CC Tai lieu"/>
      <sheetName val="B36 Danh sach co so luu tru"/>
      <sheetName val="B12 CTCC cap khu o"/>
      <sheetName val="B16 Danh muc truong hoc"/>
      <sheetName val="B35 Khach du lich"/>
      <sheetName val="SU NGOI "/>
      <sheetName val="TRUNG MINH"/>
      <sheetName val="foxz"/>
      <sheetName val="BIEU 1 - chi tieu KTXH "/>
      <sheetName val="BIEU 2 - chỈ tiêu  "/>
      <sheetName val="BIEU 2 - Tong hop DT, DS"/>
      <sheetName val="Biểu 3 TP DAN SO"/>
      <sheetName val="BIỂU 4. TP LAO DONG"/>
      <sheetName val="BIEU 5- THU CHI "/>
      <sheetName val="BIEU 6 - Ho ngheo "/>
      <sheetName val="BIEU 7 - Tam tru "/>
      <sheetName val="8.Biên chế "/>
      <sheetName val="8.SDĐ"/>
      <sheetName val="9.Y tế"/>
      <sheetName val="10.Trường học"/>
      <sheetName val="11.TDTT"/>
      <sheetName val="BIEU 12- Cong trinh DVTM"/>
      <sheetName val="BIEU 13 - Giao thong"/>
      <sheetName val="14.Chiếu sáng"/>
      <sheetName val="15.Cấp nc"/>
      <sheetName val="16.Nc sạch"/>
      <sheetName val="17.Điện"/>
      <sheetName val="18.Thoát nc"/>
      <sheetName val="19.Nc thải"/>
      <sheetName val="20.CRT"/>
      <sheetName val="21,CX"/>
      <sheetName val="9.SDĐ "/>
      <sheetName val="10.Y tế "/>
      <sheetName val="11.Trường học "/>
      <sheetName val="12.TDTT"/>
      <sheetName val="BIEU 13- DVTM "/>
      <sheetName val="BIEU 14 - Giao thong "/>
      <sheetName val="15.Chiếu sáng"/>
      <sheetName val="16.Cấp nc "/>
      <sheetName val="17.Nc sạch"/>
      <sheetName val="18.Điện SN"/>
      <sheetName val="19.Thoát nc "/>
      <sheetName val="20. CRT"/>
      <sheetName val="21-Viễn thông "/>
      <sheetName val="BIEU 22- DAĐTXD "/>
      <sheetName val="Sheet2"/>
      <sheetName val="bẢNG ĐIỂM "/>
      <sheetName val="Sheet1"/>
    </sheetNames>
    <sheetDataSet>
      <sheetData sheetId="0"/>
      <sheetData sheetId="1"/>
      <sheetData sheetId="2"/>
      <sheetData sheetId="3"/>
      <sheetData sheetId="4"/>
      <sheetData sheetId="5"/>
      <sheetData sheetId="6"/>
      <sheetData sheetId="7" refreshError="1"/>
      <sheetData sheetId="8"/>
      <sheetData sheetId="9"/>
      <sheetData sheetId="10">
        <row r="2">
          <cell r="A2" t="str">
            <v xml:space="preserve">UBND HUYỆN NGÂN SƠN </v>
          </cell>
        </row>
      </sheetData>
      <sheetData sheetId="11"/>
      <sheetData sheetId="12"/>
      <sheetData sheetId="13"/>
      <sheetData sheetId="14"/>
      <sheetData sheetId="15">
        <row r="20">
          <cell r="E20">
            <v>2568.9726027397264</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1 - Tong hop DT, DS"/>
      <sheetName val="Biểu 2 TP DAN SO"/>
      <sheetName val="BIỂU 3. TP LAO DONG"/>
      <sheetName val="BIEU 4a - THU CHI TRUNG MINH"/>
      <sheetName val="BIEU 4b- THU CHI SỦ NGÒI"/>
      <sheetName val="Biểu 5. CO CAU CAN BO"/>
      <sheetName val="BIEU 6-C.cau SDD "/>
      <sheetName val="BIEU 7 -Y TE"/>
      <sheetName val="BIEU 8 - GD"/>
      <sheetName val="BIEU 9 - TDTT"/>
      <sheetName val="BIEU 10- Cong trinh DVTM"/>
      <sheetName val="BIEU 11 - Giao thong"/>
      <sheetName val="BIEU 12 - Tuyen pho chieu s"/>
      <sheetName val="BIEU 13 - Cap nuoc"/>
      <sheetName val="BIEU 14 - Ty le dung nuoc"/>
      <sheetName val="BIEU 15 - DL"/>
      <sheetName val="BIEU 16- Thoat nuoc"/>
      <sheetName val="BIEU 17 - Xu ly NT"/>
      <sheetName val="BIEU 18 - Thu gom CTR"/>
      <sheetName val="BIEU 19 - Cay xanh"/>
      <sheetName val="BIEU 20a- DAĐTXD Trung Minh"/>
      <sheetName val="BIEU 20b- DAĐTXD Sủ Ngòi "/>
    </sheetNames>
    <sheetDataSet>
      <sheetData sheetId="0" refreshError="1">
        <row r="4">
          <cell r="C4" t="str">
            <v>Hòa Bình, ngày        tháng        năm 2016</v>
          </cell>
        </row>
      </sheetData>
      <sheetData sheetId="1" refreshError="1"/>
      <sheetData sheetId="2" refreshError="1"/>
      <sheetData sheetId="3" refreshError="1"/>
      <sheetData sheetId="4" refreshError="1"/>
      <sheetData sheetId="5" refreshError="1"/>
      <sheetData sheetId="6" refreshError="1">
        <row r="1">
          <cell r="A1" t="str">
            <v>UBND THÀNH PHỐ HÒA BÌNH</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O REV.1(ARMOR)"/>
      <sheetName val="SUM-BQ-REV.1"/>
      <sheetName val="VENDOR-QUOTES"/>
      <sheetName val="HV SWGR &amp; MCC"/>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PBD"/>
      <sheetName val="MTO REV.0(NON-ARMOR)"/>
      <sheetName val="MTO REV.0(ARMOR ON SHORE)"/>
      <sheetName val="CABLE"/>
      <sheetName val="MTO REV.2(ARMOR)"/>
      <sheetName val="SUM-BQ-REV.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Cauchinh"/>
      <sheetName val="Dongnai"/>
      <sheetName val="TKenh"/>
      <sheetName val="Mhang"/>
      <sheetName val="Duong"/>
      <sheetName val="Chop"/>
      <sheetName val="Huydong"/>
      <sheetName val="THop"/>
      <sheetName val="CtinhCT"/>
      <sheetName val="DBT(h)"/>
      <sheetName val="BP"/>
      <sheetName val="CTduong"/>
      <sheetName val="CTCHop"/>
      <sheetName val="asphal"/>
      <sheetName val="Gvua"/>
      <sheetName val="Cmay"/>
      <sheetName val="VL (2)"/>
      <sheetName val="May (2)"/>
      <sheetName val="GVLBo"/>
      <sheetName val="XXXXXXXX"/>
      <sheetName val="XL4Poppy"/>
      <sheetName val="KHQ II"/>
      <sheetName val="00000000"/>
      <sheetName val="Gia VL"/>
      <sheetName val="Bang gia ca may"/>
      <sheetName val="Bang luong CB"/>
      <sheetName val="Bang P.tich CT"/>
      <sheetName val="D.toan chi tiet"/>
      <sheetName val="Bang TH Dtoan"/>
      <sheetName val="CPV"/>
      <sheetName val="DGCM"/>
      <sheetName val="TL-I"/>
      <sheetName val="chitiet"/>
      <sheetName val="THG"/>
      <sheetName val="nhap"/>
      <sheetName val="TL3-2002"/>
      <sheetName val="9015"/>
      <sheetName val="0502"/>
      <sheetName val="2213"/>
      <sheetName val="7270"/>
      <sheetName val="8672"/>
      <sheetName val="3027"/>
      <sheetName val="3810"/>
      <sheetName val="8523"/>
      <sheetName val="MAU"/>
      <sheetName val="Hoan thanh"/>
      <sheetName val="Khoach"/>
      <sheetName val="hoan th 15"/>
      <sheetName val="Khoach 15"/>
      <sheetName val="HT 22"/>
      <sheetName val="KH 22"/>
      <sheetName val="KH29"/>
      <sheetName val="KH T8"/>
      <sheetName val="T11"/>
      <sheetName val="T10"/>
      <sheetName val="T8"/>
      <sheetName val="T7"/>
      <sheetName val="Kh48"/>
      <sheetName val="Ht 48"/>
      <sheetName val="Ht128"/>
      <sheetName val="ht12"/>
      <sheetName val="Kh 12"/>
      <sheetName val="ht 20-10"/>
      <sheetName val="ht 24-11"/>
      <sheetName val="kh20-1"/>
      <sheetName val="Ht 20-1"/>
      <sheetName val="KH 12-1"/>
      <sheetName val="HT 12-1"/>
      <sheetName val="KH 5-1"/>
      <sheetName val="HT 5-1"/>
      <sheetName val="Kh29-12"/>
      <sheetName val="Ht29-12"/>
      <sheetName val="KH22-12"/>
      <sheetName val="Ht 22-12"/>
      <sheetName val="KH15-12"/>
      <sheetName val="Ht 15-12"/>
      <sheetName val="kh 7-12"/>
      <sheetName val="ht 7-12"/>
      <sheetName val="kh 30-11"/>
      <sheetName val="ht 30-11"/>
      <sheetName val="kh24-11"/>
      <sheetName val="kh 17-11"/>
      <sheetName val="ht 17-11"/>
      <sheetName val="kh 10-11"/>
      <sheetName val="ht 10-11"/>
      <sheetName val="kh 2-11"/>
      <sheetName val="ht 02-11"/>
      <sheetName val="kh 27-10"/>
      <sheetName val="ht 27-10"/>
      <sheetName val="kh28-10"/>
      <sheetName val="Kh 6-10"/>
      <sheetName val="06-10"/>
      <sheetName val="29-9"/>
      <sheetName val="22-9"/>
      <sheetName val="16-9"/>
      <sheetName val="8-9"/>
      <sheetName val="1-9"/>
      <sheetName val="26-8"/>
      <sheetName val="n198"/>
      <sheetName val="kh128"/>
      <sheetName val="HT29"/>
      <sheetName val="VENDOR-QUKTES"/>
      <sheetName val="kl"/>
      <sheetName val="km338+00-km338+100(2)"/>
      <sheetName val="km337+136-km337-350"/>
      <sheetName val="km346+600-km346+820 (2)"/>
      <sheetName val="km346+330-km346+600 (2)"/>
      <sheetName val="km346+00-km346+240 (2)"/>
      <sheetName val="km345+661-km345+0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45+400-km345+500 (3) (2)"/>
      <sheetName val="km345+400-km345+500 (6')"/>
      <sheetName val="km345+400-km345+500 (4)"/>
      <sheetName val="km345+400-km345+500 (9)"/>
      <sheetName val="km345+400-km345+500 (6)"/>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Duong cong vu hcm (10)"/>
      <sheetName val="Duong cong vu hcm (67)"/>
      <sheetName val="Duong cong vu hcm (11)"/>
      <sheetName val="Duong cong vu hcm (12)"/>
      <sheetName val="Duong cong vu hcm"/>
      <sheetName val="KT Cap phoi"/>
      <sheetName val="btnhtrung"/>
      <sheetName val="CTY CAU THANH THUY"/>
      <sheetName val="VINACONEX 15 A"/>
      <sheetName val="NNGT-XMHM2"/>
      <sheetName val="NNGT-XMNS CTXDSO 6(6)"/>
      <sheetName val="892"/>
      <sheetName val="NNGT-XMNS (2)"/>
      <sheetName val="NNGT-XMNS (3)"/>
      <sheetName val="NNGT-XMNS (4)"/>
      <sheetName val="NNGT-XMNS (5)"/>
      <sheetName val="NNGT-XMBS (2)"/>
      <sheetName val="NNGT-XMHM"/>
      <sheetName val="da-1x2 ru muout Tong thuy"/>
      <sheetName val="cat nam dan (4)"/>
      <sheetName val="cat nam dan (5)"/>
      <sheetName val="cat nghia dan(3)"/>
      <sheetName val="chi tiet "/>
      <sheetName val="chi tiet huong"/>
      <sheetName val="TH"/>
      <sheetName val="TH (2)"/>
      <sheetName val="Che co"/>
      <sheetName val="chiet tinh che co"/>
      <sheetName val="ban cao"/>
      <sheetName val="Chiet tinh bancao"/>
      <sheetName val="ban cuon"/>
      <sheetName val="chiet tinh ban cuon"/>
      <sheetName val="ban lai"/>
      <sheetName val="chiet tinh ban lai"/>
      <sheetName val="na khoa"/>
      <sheetName val="chiet tinh nakhoa"/>
      <sheetName val="na ngam"/>
      <sheetName val="chiet tinh nangam"/>
      <sheetName val="chiet tinh phia lem"/>
      <sheetName val="phi lem"/>
      <sheetName val="HR SWGR &amp; MCC"/>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Congty"/>
      <sheetName val="VPPN"/>
      <sheetName val="XN74"/>
      <sheetName val="XN54"/>
      <sheetName val="XN33"/>
      <sheetName val="NK96"/>
      <sheetName val="XL4Test5"/>
      <sheetName val="tong hop"/>
      <sheetName val="phan tich DG"/>
      <sheetName val="gia vat lieu"/>
      <sheetName val="gia xe may"/>
      <sheetName val="gia nhan cong"/>
      <sheetName val="KM20-21"/>
      <sheetName val="KM21-22"/>
      <sheetName val="KM22-23"/>
      <sheetName val="KM23-24"/>
      <sheetName val="KM24-25"/>
      <sheetName val="KM25-26"/>
      <sheetName val="KM26-27"/>
      <sheetName val="KM27-28"/>
      <sheetName val="KM28-29"/>
      <sheetName val="TCB2km27-28(T)"/>
      <sheetName val="TCB2km27-28 (R)"/>
      <sheetName val="5 nam (tach)"/>
      <sheetName val="5 nam (tach) (2)"/>
      <sheetName val="KH 2003"/>
      <sheetName val="10000000"/>
      <sheetName val="2000000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hietKe"/>
      <sheetName val="HoSoMT"/>
      <sheetName val="GiamSat"/>
      <sheetName val="ThamDinhTKKT"/>
      <sheetName val="ThamDinhDT"/>
      <sheetName val="QLDA"/>
      <sheetName val="TM"/>
      <sheetName val="TM (2)"/>
      <sheetName val="KPTH"/>
      <sheetName val="KPTH (2)"/>
      <sheetName val="Noi Suy"/>
      <sheetName val="Bia"/>
      <sheetName val="Bia (2)"/>
      <sheetName val="Gia NC"/>
      <sheetName val="00000001"/>
      <sheetName val="00000002"/>
      <sheetName val="30000000"/>
      <sheetName val="DC1605"/>
      <sheetName val="DcnamTV"/>
      <sheetName val="ppnamdaibieu"/>
      <sheetName val="TyleAdreyanop"/>
      <sheetName val="ppAdreyanop"/>
      <sheetName val="ketqua"/>
      <sheetName val="maxminth"/>
      <sheetName val="ᄀ_x0000__x0000_䅀ᄀ_x0000__x0000_䅀ᄀ_x0000__x0000_䅀ᄀ_x0000__x0000_䅀ᄀ_x0000__x0000_䅀_x0000_䅀ᘀŀ_x0000_䅀ᘀŀ_x0000_䅀ᘀ"/>
      <sheetName val="TH-CD"/>
      <sheetName val="TH-CDB"/>
      <sheetName val="KL-CD"/>
      <sheetName val="chiakhoi"/>
      <sheetName val="CDP3"/>
      <sheetName val="CD7"/>
      <sheetName val="CD6"/>
      <sheetName val="CD5"/>
      <sheetName val="CD4"/>
      <sheetName val="CD3"/>
      <sheetName val="CD2"/>
      <sheetName val="CD1"/>
      <sheetName val="CDP4"/>
      <sheetName val="CDB5"/>
      <sheetName val="CDB4"/>
      <sheetName val="CDB3"/>
      <sheetName val="CDB2"/>
      <sheetName val="CDB1"/>
      <sheetName val="CDP4(KT)"/>
      <sheetName val="CDB5(KT)"/>
      <sheetName val="CDB4(KT)"/>
      <sheetName val="CDB3(KT)"/>
      <sheetName val="CDB2(KT)"/>
      <sheetName val="CDB1(KT)"/>
      <sheetName val="Dautu"/>
      <sheetName val="Dautu1"/>
      <sheetName val="BaDinh"/>
      <sheetName val="BaDinh1"/>
      <sheetName val="Nongnghiep"/>
      <sheetName val="Nongnghiep 1"/>
      <sheetName val="BaDinhvay"/>
      <sheetName val="BaDinhvay1"/>
      <sheetName val="Dautuvay"/>
      <sheetName val="BaDinhtrano"/>
      <sheetName val="Daututrano"/>
      <sheetName val="Tranodaihan"/>
      <sheetName val="Tranodaihan 1"/>
      <sheetName val="Daututhang6"/>
      <sheetName val="Daututhang7"/>
      <sheetName val="Daututhang8"/>
      <sheetName val="Daututhang9"/>
      <sheetName val="Daututhang10 "/>
      <sheetName val="Daututhang11"/>
      <sheetName val="Daututhang12"/>
      <sheetName val="BaDinhthang6"/>
      <sheetName val="BaDinhthang7"/>
      <sheetName val="BaDinhthang8"/>
      <sheetName val="BaDinhthang9"/>
      <sheetName val="BaDinhthang10"/>
      <sheetName val="BaDinhthang11"/>
      <sheetName val="BaDinhthang12"/>
      <sheetName val="Nongnghiep8"/>
      <sheetName val="Nongnghiep9"/>
      <sheetName val="Nongnghiep10"/>
      <sheetName val="Nongnghiep11"/>
      <sheetName val="Nongnghiep12"/>
      <sheetName val="Bangkevay"/>
      <sheetName val="UNCBD"/>
      <sheetName val="UNCNN"/>
      <sheetName val="UNCBD1"/>
      <sheetName val="Suachua"/>
      <sheetName val="PhanTienXuan"/>
      <sheetName val="Quy"/>
      <sheetName val="NguyenHuyen"/>
      <sheetName val="LeVanDung"/>
      <sheetName val="Co gioi- Nam Mu"/>
      <sheetName val="Co gioi -Na Hang"/>
      <sheetName val="PVNA"/>
      <sheetName val="ToDien"/>
      <sheetName val="Le Thanh Buong"/>
      <sheetName val="B ay"/>
      <sheetName val="S y"/>
      <sheetName val="Gian tiep"/>
      <sheetName val="Ky Thuat"/>
      <sheetName val="Tonghop"/>
      <sheetName val="MTO REV_2_ARMOR_"/>
      <sheetName val="Km63 Ql8A"/>
      <sheetName val="BSQL8"/>
      <sheetName val="QL7t6"/>
      <sheetName val="BSQL7"/>
      <sheetName val="Dchau"/>
      <sheetName val="BSDien chau"/>
      <sheetName val="LTG"/>
      <sheetName val="L GT"/>
      <sheetName val="L lai xe"/>
      <sheetName val="XD1"/>
      <sheetName val="XD2"/>
      <sheetName val="XD3"/>
      <sheetName val="Xmay"/>
      <sheetName val="ong sang"/>
      <sheetName val="OS"/>
      <sheetName val="Thue ng"/>
      <sheetName val="THL"/>
      <sheetName val="Tr BH"/>
      <sheetName val="km66 ql8a"/>
      <sheetName val="Vuot ql1a"/>
      <sheetName val="BS vuot 1A"/>
      <sheetName val="Tru BH"/>
      <sheetName val="BSQL7A"/>
      <sheetName val="။H 12-1"/>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WEATHER P_x0003__x0000_OF LTG. &amp; ROD LTG."/>
      <sheetName val="TH4"/>
      <sheetName val="TB4"/>
      <sheetName val="CT4"/>
      <sheetName val="CT3"/>
      <sheetName val="TH3"/>
      <sheetName val="TB3"/>
      <sheetName val="CT2"/>
      <sheetName val="TH2"/>
      <sheetName val="TB2"/>
      <sheetName val="CT1"/>
      <sheetName val="TH1"/>
      <sheetName val="TB1"/>
      <sheetName val="Hoan ã,anh"/>
      <sheetName val="DTCT"/>
      <sheetName val="PTVT"/>
      <sheetName val="THDT"/>
      <sheetName val="THVT"/>
      <sheetName val="THGT"/>
      <sheetName val="NEW-PANEL"/>
      <sheetName val="20000000_x0000__x0000__x0000__x0000__x0000__x0000__x0000__x0000__x0000__x0000__x0000_♸Ģ_x0000__x0004__x0000__x0000__x0000__x0000__x0000__x0000_怨Ģ"/>
      <sheetName val="RUILDING ELE."/>
      <sheetName val="[99Q3299(REV.1).xlsUSheet10"/>
      <sheetName val="MTO REV.0(ARMO_x0012_ ON SHORE)"/>
      <sheetName val="gia nhan cong_x0000__x0000__x0000__x0000__x0000__x0000__x0000__x0000__x0000__x0000__x0000__x0000_傰_x0000__x0004__x0000__x0000_"/>
      <sheetName val="Sheet!4"/>
      <sheetName val="Duong cong vu hci (9;) (2)"/>
      <sheetName val="NC"/>
      <sheetName val="dgnc1"/>
      <sheetName val="Gia VL den chan CT"/>
      <sheetName val="VL"/>
      <sheetName val="Khoi_Luong"/>
      <sheetName val="Don_Gia"/>
      <sheetName val="TB"/>
      <sheetName val="BT-Vua"/>
      <sheetName val="PHU LUC"/>
      <sheetName val=""/>
      <sheetName val="TK111"/>
      <sheetName val="thang 1"/>
      <sheetName val="Thang 2"/>
      <sheetName val="thang 3"/>
      <sheetName val="thang 4"/>
      <sheetName val="thang 5"/>
      <sheetName val="thang 6"/>
      <sheetName val="thang 7"/>
      <sheetName val="Duong cong vၵ hcm (7)"/>
      <sheetName val="DT"/>
      <sheetName val="CP"/>
      <sheetName val="BCT6"/>
      <sheetName val="THONG TIN"/>
      <sheetName val="NHAP LIEU (2)"/>
      <sheetName val="NHAP LIEU"/>
      <sheetName val="DMKH-SXKD"/>
      <sheetName val="NKC"/>
      <sheetName val="CDSPS"/>
      <sheetName val="SOCAI- Tai khoan"/>
      <sheetName val="SOCAI-tieu khoan"/>
      <sheetName val="THOP CONG NO"/>
      <sheetName val="CHI TIET NO"/>
      <sheetName val="KQKD"/>
      <sheetName val="Du toan"/>
      <sheetName val="Phan tich vat tu"/>
      <sheetName val="Tong hop vat tu"/>
      <sheetName val="Tong hop gia"/>
      <sheetName val="Vat tu"/>
      <sheetName val="Tro giup"/>
      <sheetName val="Nhan cong"/>
      <sheetName val="May thi cong"/>
      <sheetName val="Chi phi chung"/>
      <sheetName val="Config"/>
      <sheetName val="ᄀ_x0000_䅀ᄀ_x0000_䅀ᄀ_x0000_䅀ᄀ_x0000_䅀ᄀ_x0000_䅀_x0000_䅀ᘀŀ_x0000_䅀ᘀŀ_x0000_䅀ᘀŀ_x0000_䅀ᘀŀ"/>
      <sheetName val="CAN DOI KT"/>
      <sheetName val="T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sheetData sheetId="547" refreshError="1"/>
      <sheetData sheetId="548" refreshError="1"/>
      <sheetData sheetId="549" refreshError="1"/>
      <sheetData sheetId="550"/>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ONG TIN CHUNG"/>
      <sheetName val="Tong Hop"/>
      <sheetName val="BIEU 1 - Tong hop chi tieu KTXH"/>
      <sheetName val="BIEU 2 - Cac chi tieu KTXH"/>
      <sheetName val="BIEU 3 - phong tai chinh"/>
      <sheetName val="BIEU 4 - Ho ngheo"/>
      <sheetName val="BIEU 5 - Tong hop DT, DS"/>
      <sheetName val="BIEU 6 - Tam tru"/>
      <sheetName val="Bieu 7 - Lao dong viec lam"/>
      <sheetName val="BIEU 8 - Nha o"/>
      <sheetName val="9-C.cau SD dat-TNMT (2)"/>
      <sheetName val="9-C.cau SD dat-TNMT"/>
      <sheetName val="BIEU 10 - CTDVCC cap do thi"/>
      <sheetName val="BIEU 11 - CTCC cap khu o "/>
      <sheetName val="BIEU 12 - Y te"/>
      <sheetName val="BIEU 13- Co so GD"/>
      <sheetName val="BIEU 15 - Van hoa"/>
      <sheetName val="BIEU 16 - TDTT"/>
      <sheetName val="BIEU 17 - Cong trinh DVTM"/>
      <sheetName val="BIEU 18 - Du lich"/>
      <sheetName val="BIEU 19 - Giao thong"/>
      <sheetName val="BIEU 20 - Duong &gt;7,5m"/>
      <sheetName val="BIEU 21 - Ben bai do xe"/>
      <sheetName val="BIEU 22 - Tuyen pho chieu sang "/>
      <sheetName val="BIEU 23 - Chieu sang ngo, hem"/>
      <sheetName val="BIEU 24 - Cot dien, bong dien"/>
      <sheetName val="BIEU 25 - Cap nuoc"/>
      <sheetName val="BIEU 26 - Ty le dung nuoc"/>
      <sheetName val="BIEU 27 - Vien thong"/>
      <sheetName val="BIEU 28 - Dien luc"/>
      <sheetName val="BIEU 29 - Thoat nuoc"/>
      <sheetName val="BIEU 30 - Xu ly NT"/>
      <sheetName val="BIEU 31 - Thu gom CTR"/>
      <sheetName val="BIEU 32 - Cay xanh"/>
      <sheetName val="BIEU 33 - Khu ĐTM"/>
      <sheetName val="BIEU 34 - Khu cai tao CCĐT"/>
      <sheetName val="BIEU 35 - KGCC"/>
      <sheetName val="BIEU 36 - Di tich lich su"/>
      <sheetName val="BIEU 37 - Tuyen pho van minh"/>
      <sheetName val="BIEU 38 - DAĐTXD"/>
      <sheetName val="BIEU 39 - NTM"/>
    </sheetNames>
    <sheetDataSet>
      <sheetData sheetId="0"/>
      <sheetData sheetId="1"/>
      <sheetData sheetId="2">
        <row r="30">
          <cell r="E30">
            <v>41218.542465753424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1 - Tong hop DT, DS"/>
      <sheetName val="Biểu 2 TP DAN SO"/>
      <sheetName val="BIỂU 3. TP LAO DONG"/>
      <sheetName val="BIEU 4a - THU CHI TRUNG MINH"/>
      <sheetName val="BIEU 4b- THU CHI SỦ NGÒI"/>
      <sheetName val="Biểu 5. CO CAU CAN BO"/>
      <sheetName val="BIEU 6-C.cau SDD "/>
      <sheetName val="BIEU 7 -Y TE"/>
      <sheetName val="BIEU 8 - GD"/>
      <sheetName val="BIEU 9 - TDTT"/>
      <sheetName val="BIEU 10- Cong trinh DVTM"/>
      <sheetName val="BIEU 11 - Giao thong"/>
      <sheetName val="BIEU 12 - Tuyen pho chieu s"/>
      <sheetName val="BIEU 13 - Cap nuoc"/>
      <sheetName val="BIEU 14 - Ty le dung nuoc"/>
      <sheetName val="BIEU 15 - DL"/>
      <sheetName val="BIEU 16- Thoat nuoc"/>
      <sheetName val="BIEU 17 - Xu ly NT"/>
      <sheetName val="BIEU 18 - Thu gom CTR"/>
      <sheetName val="BIEU 19 - Cay xanh"/>
      <sheetName val="BIEU 20a- DAĐTXD Trung Minh"/>
      <sheetName val="BIEU 20b- DAĐTXD Sủ Ngòi "/>
    </sheetNames>
    <sheetDataSet>
      <sheetData sheetId="0">
        <row r="4">
          <cell r="C4" t="str">
            <v>Hòa Bình, ngày        tháng        năm 2016</v>
          </cell>
        </row>
      </sheetData>
      <sheetData sheetId="1"/>
      <sheetData sheetId="2"/>
      <sheetData sheetId="3"/>
      <sheetData sheetId="4"/>
      <sheetData sheetId="5"/>
      <sheetData sheetId="6">
        <row r="1">
          <cell r="A1" t="str">
            <v>UBND THÀNH PHỐ HÒA BÌNH</v>
          </cell>
        </row>
      </sheetData>
      <sheetData sheetId="7"/>
      <sheetData sheetId="8"/>
      <sheetData sheetId="9"/>
      <sheetData sheetId="10">
        <row r="1">
          <cell r="A1" t="str">
            <v>UBND THÀNH PHỐ HÒA BÌNH</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1 - Tong hop DT, DS"/>
      <sheetName val="Biểu 2 TP DAN SO"/>
      <sheetName val="BIỂU 3. TP LAO DONG"/>
      <sheetName val="BIEU 4a - THU CHI TRUNG MINH"/>
      <sheetName val="BIEU 4b- THU CHI SỦ NGÒI"/>
      <sheetName val="Biểu 5. CO CAU CAN BO"/>
      <sheetName val="BIEU 6-C.cau SDD "/>
      <sheetName val="BIEU 7 -Y TE"/>
      <sheetName val="BIEU 8 - GD"/>
      <sheetName val="BIEU 9 - TDTT"/>
      <sheetName val="BIEU 10- Cong trinh DVTM"/>
      <sheetName val="BIEU 11 - Giao thong"/>
      <sheetName val="BIEU 12 - Tuyen pho chieu s"/>
      <sheetName val="BIEU 13 - Cap nuoc"/>
      <sheetName val="BIEU 14 - Ty le dung nuoc"/>
      <sheetName val="BIEU 15 - DL"/>
      <sheetName val="BIEU 16- Thoat nuoc"/>
      <sheetName val="BIEU 17 - Xu ly NT"/>
      <sheetName val="BIEU 18 - Thu gom CTR"/>
      <sheetName val="BIEU 19 - Cay xanh"/>
      <sheetName val="BIEU 20a- DAĐTXD Trung Minh"/>
      <sheetName val="BIEU 20b- DAĐTXD Sủ Ngòi "/>
    </sheetNames>
    <sheetDataSet>
      <sheetData sheetId="0"/>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 sheetId="11">
        <row r="4">
          <cell r="E4" t="str">
            <v>Hòa Bình, ngày        tháng        năm 2016</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1 - Tong hop DT, DS"/>
      <sheetName val="Biểu 2 TP DAN SO"/>
      <sheetName val="BIỂU 3. TP LAO DONG"/>
      <sheetName val="BIEU 4a - THU CHI TRUNG MINH"/>
      <sheetName val="BIEU 4b- THU CHI SỦ NGÒI"/>
      <sheetName val="Biểu 5. CO CAU CAN BO"/>
      <sheetName val="BIEU 6-C.cau SDD "/>
      <sheetName val="BIEU 7 -Y TE"/>
      <sheetName val="BIEU 8 - GD"/>
      <sheetName val="BIEU 9 - TDTT"/>
      <sheetName val="BIEU 10- Cong trinh DVTM"/>
      <sheetName val="BIEU 11 - Giao thong"/>
      <sheetName val="BIEU 12 - Tuyen pho chieu s"/>
      <sheetName val="BIEU 13 - Cap nuoc"/>
      <sheetName val="BIEU 14 - Ty le dung nuoc"/>
      <sheetName val="BIEU 15 - DL"/>
      <sheetName val="BIEU 16- Thoat nuoc"/>
      <sheetName val="BIEU 17 - Xu ly NT"/>
      <sheetName val="BIEU 18 - Thu gom CTR"/>
      <sheetName val="BIEU 19 - Cay xanh"/>
      <sheetName val="BIEU 20a- DAĐTXD Trung Minh"/>
      <sheetName val="BIEU 20b- DAĐTXD Sủ Ngòi "/>
    </sheetNames>
    <sheetDataSet>
      <sheetData sheetId="0" refreshError="1">
        <row r="4">
          <cell r="C4" t="str">
            <v>Hòa Bình, ngày        tháng        năm 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row r="1">
          <cell r="A1" t="str">
            <v>CÔNG TY CP MÔI TRƯỜNG ĐÔ THỊ HÒA BÌNH</v>
          </cell>
        </row>
      </sheetData>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D"/>
      <sheetName val="TN"/>
      <sheetName val="THN"/>
      <sheetName val="CAMAY"/>
      <sheetName val="VL"/>
      <sheetName val="NHANCONGduong"/>
      <sheetName val="Nhan cong cong"/>
      <sheetName val="VUA"/>
      <sheetName val="HSO"/>
      <sheetName val="Phatsinh"/>
      <sheetName val="KHTT"/>
      <sheetName val="00000000"/>
      <sheetName val="10000000"/>
      <sheetName val="20000000"/>
      <sheetName val="30000000"/>
      <sheetName val="XL4Poppy"/>
      <sheetName val="XL4Poppy (2)"/>
      <sheetName val="NHALCONGduong"/>
      <sheetName val="Congty"/>
      <sheetName val="VPPN"/>
      <sheetName val="XN74"/>
      <sheetName val="XN54"/>
      <sheetName val="XN33"/>
      <sheetName val="NK96"/>
      <sheetName val="XL4Test5"/>
      <sheetName val="Sheet1"/>
      <sheetName val="Sheet2"/>
      <sheetName val="Sheet3"/>
      <sheetName val="Nhan cong`#/.g"/>
      <sheetName val="N6"/>
      <sheetName val="PHU XUAN"/>
      <sheetName val="PHU XUAN (2)"/>
      <sheetName val="TRAN-TRUONGXUAN"/>
      <sheetName val="TRAN-TRUONGXUAN (2)"/>
      <sheetName val="QLO28"/>
      <sheetName val="tinhlo10"/>
      <sheetName val="HOA AN (2)"/>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CTN"/>
      <sheetName val="XXXXXXXX"/>
      <sheetName val="CHTT"/>
      <sheetName val="NLANCONGduong"/>
      <sheetName val="ဳ0000000"/>
      <sheetName val="VaoMavaKL"/>
      <sheetName val="VaoSL"/>
      <sheetName val="KQPTVL"/>
      <sheetName val="KQPTVLNgang"/>
      <sheetName val="DMCTDoiDonVi"/>
      <sheetName val="CMa"/>
      <sheetName val="NC"/>
      <sheetName val="MTC"/>
      <sheetName val="?0000000"/>
      <sheetName val="XL_x0014_Poppy"/>
      <sheetName val="Tra_bang"/>
      <sheetName val="DONGIA"/>
      <sheetName val="CHITIET"/>
      <sheetName val="GIAVL"/>
      <sheetName val="NHALCONGdu_x000f_ng"/>
      <sheetName val="Nha_x000e_ cong`#/.g"/>
      <sheetName val="DTCT"/>
      <sheetName val="XL4Poppy (2䀁"/>
      <sheetName val="DGduong"/>
      <sheetName val="PhatsiûÎ"/>
      <sheetName val="TT35"/>
      <sheetName val="TT"/>
      <sheetName val="THM"/>
      <sheetName val="THAT"/>
      <sheetName val="THTN"/>
      <sheetName val="THGC"/>
      <sheetName val="GCTL"/>
      <sheetName val="XL4Poppy (2?"/>
      <sheetName val="Tai khoan"/>
      <sheetName val="CTGS"/>
      <sheetName val="FHANCONGduong"/>
      <sheetName val="N`an cong cong"/>
      <sheetName val="dongia (2)"/>
      <sheetName val="LKVL-CK-HT-GD1"/>
      <sheetName val="giathanh1"/>
      <sheetName val="THPDMoi  (2)"/>
      <sheetName val="gtrinh"/>
      <sheetName val="phuluc1"/>
      <sheetName val="TONG HOP VL-NC"/>
      <sheetName val="lam-moi"/>
      <sheetName val="TONGKE3p "/>
      <sheetName val="TH VL, NC, DDHT Thanhphuoc"/>
      <sheetName val="#REF"/>
      <sheetName val="thao-go"/>
      <sheetName val="DON GIA"/>
      <sheetName val="TONGKE-HT"/>
      <sheetName val="DG"/>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Bang_tra"/>
      <sheetName val="²_x0000__x0000_t4"/>
      <sheetName val="gvl"/>
      <sheetName val="Chiet tinh dz35"/>
      <sheetName val="Nhan ckng cong"/>
      <sheetName val="10_x0010_00000"/>
      <sheetName val="XL4Pop0y (2)"/>
      <sheetName val="Nhan cong`_x0003_/.g"/>
      <sheetName val="Sh_x0003__x0000_t3"/>
      <sheetName val="NHANCONGduo.g"/>
      <sheetName val="Cp&gt;10-Ln&lt;10"/>
      <sheetName val="Ln&lt;20"/>
      <sheetName val="EIRR&gt;1&lt;1"/>
      <sheetName val="EIRR&gt; 2"/>
      <sheetName val="EIRR&lt;2"/>
      <sheetName val="tra_vat_lieu"/>
      <sheetName val="NHALCOJGduong"/>
      <sheetName val="TPAN-TRUONGXUAN"/>
      <sheetName val="S(eet12"/>
      <sheetName val="Dieuchinh"/>
      <sheetName val="TSCD"/>
      <sheetName val="HE SO"/>
      <sheetName val="MTO REV.2(ARMOR)"/>
      <sheetName val="Coc 32 m(Cho mo)"/>
      <sheetName val="Nhan cong`#_.g"/>
      <sheetName val="Nha_x000e_ cong`#_.g"/>
      <sheetName val="_0000000"/>
      <sheetName val="XL4Poppy (2_"/>
      <sheetName val="²"/>
      <sheetName val="Sh_x0003_"/>
      <sheetName val="NHALÃONGduong"/>
      <sheetName val="Óheet1"/>
      <sheetName val="CÈTT"/>
      <sheetName val="TRAN-TÒUONGXUAN"/>
      <sheetName val="XXHXXXXX"/>
      <sheetName val="V!oSL"/>
      <sheetName val="ÄMCTDoiDonVi"/>
      <sheetName val="vlieu"/>
      <sheetName val="Shegt6"/>
      <sheetName val="Shget7"/>
      <sheetName val="Sjeet8"/>
      <sheetName val="Sheeu15"/>
      <sheetName val="XXXYXXXX"/>
      <sheetName val="²??t4"/>
      <sheetName val="TRAN-TRUONG塅䕃⹌塅E(2)"/>
      <sheetName val="²_x0000__x0000_€t4"/>
      <sheetName val="chu chuong"/>
      <sheetName val="Chart1"/>
      <sheetName val="Sh_x0003_?t3"/>
      <sheetName val="Tra KS"/>
      <sheetName val="Nhan_cong_cong"/>
      <sheetName val="XL4Poppy_(2)"/>
      <sheetName val="Nhan_cong`#/_g"/>
      <sheetName val="PHU_XUAN"/>
      <sheetName val="PHU_XUAN_(2)"/>
      <sheetName val="TRAN-TRUONGXUAN_(2)"/>
      <sheetName val="HOA_AN_(2)"/>
      <sheetName val="XL4Poppy_(2䀁"/>
      <sheetName val="XLPoppy"/>
      <sheetName val="N`an_cong_cong"/>
      <sheetName val="NHALCONGdung"/>
      <sheetName val="Nha_cong`#/_g"/>
      <sheetName val="XL4Test5S"/>
      <sheetName val="MTL$-INTER"/>
      <sheetName val="Overview"/>
      <sheetName val="TRAN-TRUONG????E(2)"/>
      <sheetName val="Nhan cong`_x0003__.g"/>
      <sheetName val="²__t4"/>
      <sheetName val="Sh_x0003__t3"/>
      <sheetName val="uniBase"/>
      <sheetName val="vniBase"/>
      <sheetName val="abcBase"/>
      <sheetName val="KQPTRLNgang"/>
      <sheetName val="DTCP"/>
      <sheetName val="CLa"/>
      <sheetName val="tra-vat-lieu"/>
      <sheetName val="N`an cgng cong"/>
      <sheetName val="²??€t4"/>
      <sheetName val="Nhan_cong`#__g"/>
      <sheetName val="Nha_cong`#__g"/>
      <sheetName val="XL4Po`py (2䀁"/>
      <sheetName val="²__€t4"/>
      <sheetName val="2000_x0010_000"/>
      <sheetName val="Chi phi khac 4.3KH-CP"/>
      <sheetName val="Nhatkychung"/>
      <sheetName val="Nhatkychung - cu"/>
      <sheetName val="DT32"/>
      <sheetName val="TRAN-TRUONG____E(2)"/>
      <sheetName val="chiet tinh"/>
      <sheetName val="SUMMARY"/>
      <sheetName val="HL4Poppy"/>
      <sheetName val="Phatsi��"/>
      <sheetName val="�_x0000__x0000_�t4"/>
      <sheetName val="�??�t4"/>
      <sheetName val="�"/>
      <sheetName val="XL4Poppy_(2?"/>
      <sheetName val="NEW-PANEL"/>
      <sheetName val="Truot_nen"/>
      <sheetName val="chitimc"/>
      <sheetName val="_x0000__x0010_*_x0000__x0000__x0000_'"/>
      <sheetName val="Sheet!3"/>
      <sheetName val="DAMNEN KHONG HC"/>
      <sheetName val="DAM NEN HC"/>
      <sheetName val="XL4Po`py (2?"/>
      <sheetName val="Luong+may"/>
      <sheetName val="M_x0014_C"/>
      <sheetName val="Chiet_tinh_dz35"/>
      <sheetName val="THPD ±µ_x0008_&quot;_x0000__x0000__x0000_"/>
      <sheetName val="THPD ±µ_x0008_&quot;???"/>
      <sheetName val="nhan cong"/>
      <sheetName val="T_NG HOP VL-NC TT"/>
      <sheetName val="cvc"/>
      <sheetName val="NHALCO_x000e_Gduong"/>
      <sheetName val="�__�t4"/>
      <sheetName val="FA-LISTING"/>
      <sheetName val="tuong"/>
      <sheetName val="QMCT"/>
      <sheetName val="XXX೼_x0000_XXX"/>
      <sheetName val="@SO"/>
      <sheetName val="XN'4"/>
      <sheetName val="Input"/>
      <sheetName val="Phatsi??"/>
      <sheetName val="_x0000__x0000__x0000__x0000__x0000__x0000__x0000__x0000_ (2)"/>
      <sheetName val="_x0000__x0000__x0000__x0000__x0000__x0000__x0000__x0000_ (2?"/>
      <sheetName val="????????"/>
      <sheetName val="???????? (2)"/>
      <sheetName val="???????? (2?"/>
      <sheetName val="JD"/>
      <sheetName val="BXLDL"/>
      <sheetName val="CPTNo"/>
      <sheetName val="XL4Poppy_(2_"/>
      <sheetName val="?_x0010_*???'"/>
      <sheetName val="2      0"/>
      <sheetName val="Quan Ly Ban Ve TKTC"/>
      <sheetName val="CODE"/>
      <sheetName val="THPD ±µ_x0008_&quot;___"/>
      <sheetName val="TTDN"/>
      <sheetName val="XL4Po`py (2_"/>
      <sheetName val="KKKKKKKK"/>
      <sheetName val="CHT_x0014_"/>
      <sheetName val="luong06"/>
      <sheetName val="XXX೼"/>
      <sheetName val="Phatsi__"/>
      <sheetName val="KKKKKKKK (2)"/>
      <sheetName val="KKKKKKKK (2?"/>
      <sheetName val="XL_x005f_x0014_Poppy"/>
      <sheetName val="NHALCONGdu_x005f_x000f_ng"/>
      <sheetName val="Nha_x005f_x000e_ cong`#_.g"/>
      <sheetName val="Parem"/>
      <sheetName val="XXX೼?XXX"/>
      <sheetName val="S`eet13"/>
      <sheetName val="Pricing Notes"/>
      <sheetName val="MTO REV.0"/>
      <sheetName val="KKKKKKKK (2_"/>
      <sheetName val="_x0000__x0000__x0000__x0000__x0000__x0000__x0000__x0000_ (2_"/>
      <sheetName val="_x0000__x0000__x0000__x0000__x0000__x0000__x0000__x0000__(2)"/>
      <sheetName val="O-B"/>
      <sheetName val="S-B"/>
      <sheetName val="V-B"/>
      <sheetName val="²_x005f_x0000__x005f_x0000_t4"/>
      <sheetName val="bang tien luong"/>
      <sheetName val="________BLDG"/>
      <sheetName val="10_x005f_x0010_00000"/>
      <sheetName val="Nhan cong`_x005f_x0003__.g"/>
      <sheetName val="Sh_x005f_x0003__x005f_x0000_t3"/>
      <sheetName val="Sh_x005f_x0003__t3"/>
      <sheetName val="Sh_x005f_x0003_"/>
      <sheetName val="2000_x005f_x0010_000"/>
      <sheetName val="²_x005f_x0000__x005f_x0000_€t4"/>
      <sheetName val="M_x005f_x0014_C"/>
      <sheetName val="�_x005f_x0000__x005f_x0000_�t4"/>
      <sheetName val="Nha_x005f_x000e_ cong`#/.g"/>
      <sheetName val="Nhan cong`_x005f_x0003_/.g"/>
      <sheetName val="Sh_x005f_x0003_?t3"/>
      <sheetName val="PCDH-KMV"/>
      <sheetName val="T.Tinh"/>
      <sheetName val="________"/>
      <sheetName val="________ (2)"/>
      <sheetName val="________ (2_"/>
      <sheetName val="_x0004__x0000_"/>
      <sheetName val="????t4"/>
      <sheetName val="?"/>
      <sheetName val="X2.xls_x0002__x0000__x0000_ND_x0002_"/>
      <sheetName val="XL_x005f_x005f_x005f_x0014_Poppy"/>
      <sheetName val="NHALCONGdu_x005f_x005f_x005f_x000f_ng"/>
      <sheetName val="Nha_x005f_x005f_x005f_x000e_ cong`#_.g"/>
      <sheetName val="10_x005f_x005f_x005f_x0010_00000"/>
      <sheetName val="Nhan cong`_x005f_x005f_x005f_x0003__.g"/>
      <sheetName val="²_x005f_x005f_x005f_x0000__x005f_x005f_x005f_x0000_t4"/>
      <sheetName val="Sh_x005f_x005f_x005f_x0003__x005f_x005f_x005f_x0000_t3"/>
      <sheetName val="Sh_x005f_x005f_x005f_x0003__t3"/>
      <sheetName val="Sh_x005f_x005f_x005f_x0003_"/>
      <sheetName val="2000_x005f_x005f_x005f_x0010_000"/>
      <sheetName val="²_x005f_x005f_x005f_x0000__x005f_x005f_x005f_x0000_€t4"/>
      <sheetName val="M_x005f_x005f_x005f_x0014_C"/>
      <sheetName val="�_x005f_x005f_x005f_x0000__x005f_x005f_x005f_x0000_�t4"/>
      <sheetName val="XL_x005f_x005f_x005f_x005f_x005f_x005f_x005f_x0014_Popp"/>
      <sheetName val="NHALCONGdu_x005f_x005f_x005f_x005f_x005f_x005f_x0"/>
      <sheetName val="Nha_x005f_x005f_x005f_x005f_x005f_x005f_x005f_x000e_ co"/>
      <sheetName val="10_x005f_x005f_x005f_x005f_x005f_x005f_x005f_x0010_0000"/>
      <sheetName val="Nhan cong`_x005f_x005f_x005f_x005f_x005f_x005f_x0"/>
      <sheetName val="²_x005f_x005f_x005f_x005f_x005f_x005f_x005f_x0000__x005"/>
      <sheetName val="Sh_x005f_x005f_x005f_x005f_x005f_x005f_x005f_x0003__x00"/>
      <sheetName val="Sh_x005f_x005f_x005f_x005f_x005f_x005f_x005f_x0003__t3"/>
      <sheetName val="Sh_x005f_x005f_x005f_x005f_x005f_x005f_x005f_x0003_"/>
      <sheetName val="2000_x005f_x005f_x005f_x005f_x005f_x005f_x005f_x0010_00"/>
      <sheetName val="M_x005f_x005f_x005f_x005f_x005f_x005f_x005f_x0014_C"/>
      <sheetName val="�_x005f_x005f_x005f_x005f_x005f_x005f_x005f_x0000__x005"/>
      <sheetName val="DOJGIA"/>
      <sheetName val="__x0010______"/>
      <sheetName val="____t4"/>
      <sheetName val="_"/>
      <sheetName val="Cp_10_Ln_10"/>
      <sheetName val="Ln_20"/>
      <sheetName val="EIRR_1_1"/>
      <sheetName val="EIRR_ 2"/>
      <sheetName val="EIRR_2"/>
      <sheetName val="GTTBA"/>
      <sheetName val="???????? (2_"/>
      <sheetName val="????????_(2)"/>
      <sheetName val="Shemt10"/>
      <sheetName val="Tri_bang"/>
      <sheetName val="CT_x0002__x0000_"/>
      <sheetName val="XXX೼_XXX"/>
      <sheetName val="_x0000__x0000__x0000__x0000__x0000__x0000__x0000__x0000__(2?"/>
      <sheetName val="T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sheetData sheetId="185"/>
      <sheetData sheetId="186"/>
      <sheetData sheetId="187"/>
      <sheetData sheetId="188" refreshError="1"/>
      <sheetData sheetId="189"/>
      <sheetData sheetId="190" refreshError="1"/>
      <sheetData sheetId="191"/>
      <sheetData sheetId="192" refreshError="1"/>
      <sheetData sheetId="193" refreshError="1"/>
      <sheetData sheetId="194" refreshError="1"/>
      <sheetData sheetId="195" refreshError="1"/>
      <sheetData sheetId="196" refreshError="1"/>
      <sheetData sheetId="197"/>
      <sheetData sheetId="198" refreshError="1"/>
      <sheetData sheetId="199" refreshError="1"/>
      <sheetData sheetId="200" refreshError="1"/>
      <sheetData sheetId="201" refreshError="1"/>
      <sheetData sheetId="202" refreshError="1"/>
      <sheetData sheetId="203" refreshError="1"/>
      <sheetData sheetId="204" refreshError="1"/>
      <sheetData sheetId="205"/>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sheetData sheetId="216" refreshError="1"/>
      <sheetData sheetId="217" refreshError="1"/>
      <sheetData sheetId="218" refreshError="1"/>
      <sheetData sheetId="219" refreshError="1"/>
      <sheetData sheetId="220"/>
      <sheetData sheetId="221"/>
      <sheetData sheetId="222" refreshError="1"/>
      <sheetData sheetId="223" refreshError="1"/>
      <sheetData sheetId="224" refreshError="1"/>
      <sheetData sheetId="225" refreshError="1"/>
      <sheetData sheetId="226" refreshError="1"/>
      <sheetData sheetId="227"/>
      <sheetData sheetId="228" refreshError="1"/>
      <sheetData sheetId="229" refreshError="1"/>
      <sheetData sheetId="230" refreshError="1"/>
      <sheetData sheetId="231" refreshError="1"/>
      <sheetData sheetId="232"/>
      <sheetData sheetId="233"/>
      <sheetData sheetId="234"/>
      <sheetData sheetId="235" refreshError="1"/>
      <sheetData sheetId="236"/>
      <sheetData sheetId="237"/>
      <sheetData sheetId="238" refreshError="1"/>
      <sheetData sheetId="239" refreshError="1"/>
      <sheetData sheetId="240" refreshError="1"/>
      <sheetData sheetId="241" refreshError="1"/>
      <sheetData sheetId="242"/>
      <sheetData sheetId="243" refreshError="1"/>
      <sheetData sheetId="244" refreshError="1"/>
      <sheetData sheetId="245" refreshError="1"/>
      <sheetData sheetId="246" refreshError="1"/>
      <sheetData sheetId="247"/>
      <sheetData sheetId="248" refreshError="1"/>
      <sheetData sheetId="249" refreshError="1"/>
      <sheetData sheetId="250" refreshError="1"/>
      <sheetData sheetId="251" refreshError="1"/>
      <sheetData sheetId="252" refreshError="1"/>
      <sheetData sheetId="253"/>
      <sheetData sheetId="254" refreshError="1"/>
      <sheetData sheetId="255" refreshError="1"/>
      <sheetData sheetId="256" refreshError="1"/>
      <sheetData sheetId="257" refreshError="1"/>
      <sheetData sheetId="258"/>
      <sheetData sheetId="259" refreshError="1"/>
      <sheetData sheetId="260" refreshError="1"/>
      <sheetData sheetId="261" refreshError="1"/>
      <sheetData sheetId="262" refreshError="1"/>
      <sheetData sheetId="263" refreshError="1"/>
      <sheetData sheetId="264" refreshError="1"/>
      <sheetData sheetId="265"/>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TN vua"/>
      <sheetName val="Tong hop"/>
      <sheetName val="DG chi tiet"/>
      <sheetName val="Vua"/>
      <sheetName val="Gia"/>
      <sheetName val="Nhan cong"/>
      <sheetName val="BTN min"/>
      <sheetName val="DDD"/>
      <sheetName val="BTN tho"/>
      <sheetName val="00000000"/>
      <sheetName val="10000000"/>
      <sheetName val="20000000"/>
      <sheetName val="30000000"/>
      <sheetName val="XL4Poppy"/>
      <sheetName val="Sheet2"/>
      <sheetName val="Sheet3"/>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n"/>
      <sheetName val="mat"/>
      <sheetName val="cong"/>
      <sheetName val="vua"/>
      <sheetName val="rph"/>
      <sheetName val="gVL"/>
      <sheetName val="dtoan"/>
      <sheetName val="dtoan -ctiet"/>
      <sheetName val="dt-kphi"/>
      <sheetName val="dt-kphi (2)"/>
      <sheetName val="dt-kphi-ctiet"/>
      <sheetName val="bth-kphi"/>
      <sheetName val="XL4Poppy"/>
      <sheetName val="THKL"/>
      <sheetName val="DPHOIDAT"/>
      <sheetName val="BGVL_03"/>
      <sheetName val="CPVUA_03"/>
      <sheetName val="DGCT_03"/>
      <sheetName val="DT1_03"/>
      <sheetName val="BGVL"/>
      <sheetName val="CPVUA"/>
      <sheetName val="DGCT_02"/>
      <sheetName val="DGCONG_02"/>
      <sheetName val="DGKE_02"/>
      <sheetName val="CTCONG_02"/>
      <sheetName val="DT1_02"/>
      <sheetName val="DTCT_02 _2595"/>
      <sheetName val="DTCT_02"/>
      <sheetName val="00000000"/>
      <sheetName val="00000001"/>
      <sheetName val="00000002"/>
      <sheetName val="UNIT"/>
      <sheetName val="Piers of Main Flyover (1)"/>
      <sheetName val="Cot Tru1"/>
      <sheetName val="P3-TanAn-Factored"/>
      <sheetName val="P4-TanAn-Factored"/>
      <sheetName val="COC KHOAN M1"/>
      <sheetName val="COC KHOAN M2"/>
      <sheetName val="COC KHOAN T1"/>
      <sheetName val="COC KHOAN T5"/>
      <sheetName val="COC KHOAN T4"/>
      <sheetName val="COC DONG"/>
      <sheetName val="BANG"/>
      <sheetName val="KluongKm2,4"/>
      <sheetName val="B.cao"/>
      <sheetName val="T.tiet"/>
      <sheetName val="T.N"/>
      <sheetName val="TSCD DUNG CHUNG "/>
      <sheetName val="KHKHAUHAOTSCHUNG"/>
      <sheetName val="TSCDTOAN NHA MAY"/>
      <sheetName val="CPSXTOAN BO SP"/>
      <sheetName val="PBCPCHUNG CHO CAC DTUONG"/>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Congty"/>
      <sheetName val="VPPN"/>
      <sheetName val="XN74"/>
      <sheetName val="XN54"/>
      <sheetName val="XN33"/>
      <sheetName val="NK96"/>
      <sheetName val="XL4Test5"/>
      <sheetName val="dn"/>
      <sheetName val="DU TOAN"/>
      <sheetName val="CHI TIET"/>
      <sheetName val="KLnt"/>
      <sheetName val="PHAN TICH"/>
      <sheetName val="YEU TO CONG"/>
      <sheetName val="TD 3DIEM"/>
      <sheetName val="TD 2DIEM"/>
      <sheetName val="solieu"/>
      <sheetName val="VL"/>
      <sheetName val="PLV"/>
      <sheetName val="Dongia"/>
      <sheetName val="DTCTtaluy"/>
      <sheetName val="KLDGTT&lt;120%"/>
      <sheetName val="PL2"/>
      <sheetName val="DTnen"/>
      <sheetName val="PL"/>
      <sheetName val="TH"/>
      <sheetName val="THKL nghiemthu"/>
      <sheetName val="DTCTtaluy (2)"/>
      <sheetName val="KLDGTT&lt;120% (2)"/>
      <sheetName val="TH (2)"/>
      <sheetName val="xxxxxxxx"/>
      <sheetName val="XXXXXXX0"/>
      <sheetName val="10000000"/>
      <sheetName val="XXXXXXX1"/>
      <sheetName val="20000000"/>
      <sheetName val="30000000"/>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TO HUNG"/>
      <sheetName val="CONGNHAN NE"/>
      <sheetName val="XINGUYEP"/>
      <sheetName val="TH331"/>
      <sheetName val="may"/>
      <sheetName val="Vatlieu cau"/>
      <sheetName val="cau DS11"/>
      <sheetName val="cau DS12"/>
      <sheetName val="THCDS12"/>
      <sheetName val="dgcau"/>
      <sheetName val="THCDS11"/>
      <sheetName val="DGCT"/>
      <sheetName val="DGCong"/>
      <sheetName val="Vatlieu"/>
      <sheetName val="nhancong"/>
      <sheetName val="KL"/>
      <sheetName val="XN79"/>
      <sheetName val="CTMT"/>
      <sheetName val=""/>
      <sheetName val="Sheet_x0001_1"/>
      <sheetName val="FPPN"/>
      <sheetName val="CHI_x0000_TIET"/>
      <sheetName val="rph (2)"/>
      <sheetName val="dap"/>
      <sheetName val="gpmb"/>
      <sheetName val="dt-kphi-iso-tong"/>
      <sheetName val="dt-kphi-iso-ctiet"/>
      <sheetName val="ptvl0-1"/>
      <sheetName val="0-1"/>
      <sheetName val="ptvl4-5"/>
      <sheetName val="4-5"/>
      <sheetName val="ptvl3-4"/>
      <sheetName val="3-4"/>
      <sheetName val="ptvl2-3"/>
      <sheetName val="2-3"/>
      <sheetName val="vlcong"/>
      <sheetName val="ptvl1-2"/>
      <sheetName val="1-2"/>
      <sheetName val="dt-iphi"/>
      <sheetName val="PL tham dinh"/>
      <sheetName val="THDT"/>
      <sheetName val="KSTK"/>
      <sheetName val="DTCT"/>
      <sheetName val="PTVL"/>
      <sheetName val="Bu VC"/>
      <sheetName val="luong"/>
      <sheetName val="PTDG"/>
      <sheetName val="40000000"/>
      <sheetName val="50000000"/>
      <sheetName val="60000000"/>
      <sheetName val="70000000"/>
      <sheetName val="80000000"/>
      <sheetName val="90000000"/>
      <sheetName val="a0000000"/>
      <sheetName val="ESTI."/>
      <sheetName val="DI-ESTI"/>
      <sheetName val="CRC"/>
      <sheetName val="GIATRI-DAILY"/>
      <sheetName val="NVBH KHAC"/>
      <sheetName val="NVBH HOAN"/>
      <sheetName val="TONKHODAILY"/>
      <sheetName val="gvt"/>
      <sheetName val="ATGT"/>
      <sheetName val="DG-TH"/>
      <sheetName val="Tuong-chan"/>
      <sheetName val="Dau-cong"/>
      <sheetName val="dtoan (4)"/>
      <sheetName val="GTXL"/>
      <sheetName val="tmdtu"/>
      <sheetName val="d-dap47-48"/>
      <sheetName val="md47-48"/>
      <sheetName val="THop47-48"/>
      <sheetName val="d-dap48-49"/>
      <sheetName val="md48-49"/>
      <sheetName val="THop48-49"/>
      <sheetName val="d-dap49-50"/>
      <sheetName val="md49-50"/>
      <sheetName val="THop49-50"/>
      <sheetName val="d-dap50-51"/>
      <sheetName val="md50-51"/>
      <sheetName val="THop50-51"/>
      <sheetName val="d-dap51-52"/>
      <sheetName val="md51-52"/>
      <sheetName val="THop51-52"/>
      <sheetName val="d-dap52-53"/>
      <sheetName val="md52-53"/>
      <sheetName val="THop52-53"/>
      <sheetName val="d-dap53-54"/>
      <sheetName val="md53-54"/>
      <sheetName val="THop53-54"/>
      <sheetName val="d-dap54-55"/>
      <sheetName val="md54-55"/>
      <sheetName val="THop54-55"/>
      <sheetName val="d-dap55-56"/>
      <sheetName val="md55-56"/>
      <sheetName val="THop55-56"/>
      <sheetName val="d-dap56-57"/>
      <sheetName val="md56-57"/>
      <sheetName val="THop56-57"/>
      <sheetName val="d-dap57-58"/>
      <sheetName val="md57-58"/>
      <sheetName val="THop57-58"/>
      <sheetName val="d-dap58-DC"/>
      <sheetName val="md58-DC"/>
      <sheetName val="THop58-DC"/>
      <sheetName val="NHANHRE1"/>
      <sheetName val="NHANHRE2"/>
      <sheetName val="NHANHRE3"/>
      <sheetName val="NHANHRE4"/>
      <sheetName val="NHANHRE5"/>
      <sheetName val="NHANHRE6"/>
      <sheetName val="NHANHRE7"/>
      <sheetName val="mdNHANHRE8"/>
      <sheetName val="bao cao ngay 13-02"/>
      <sheetName val="CBG"/>
      <sheetName val="Sheet3 (2)"/>
      <sheetName val="Kluong"/>
      <sheetName val="Giatri"/>
      <sheetName val="ìtoan"/>
      <sheetName val="gia"/>
      <sheetName val="sut&lt;100"/>
      <sheetName val="sut duong"/>
      <sheetName val="sut am"/>
      <sheetName val="bu lun"/>
      <sheetName val="xoi lo chan ke"/>
      <sheetName val="TDT"/>
      <sheetName val="tra-vat-lieu"/>
      <sheetName val="YEUCAU"/>
      <sheetName val="IN_PHIEU"/>
      <sheetName val="BANGKE"/>
      <sheetName val="IN_NX"/>
      <sheetName val="NK_CHUNG"/>
      <sheetName val="DL_KH"/>
      <sheetName val="TH_CNO"/>
      <sheetName val="CD_PSINH"/>
      <sheetName val="CDKT"/>
      <sheetName val="soctiettk"/>
      <sheetName val="Ctietkhach"/>
      <sheetName val="thue_DR"/>
      <sheetName val="thue_DV"/>
      <sheetName val="thue_05"/>
      <sheetName val="tokhai"/>
      <sheetName val="Inthkhach"/>
      <sheetName val="vattu"/>
      <sheetName val="THEKHO"/>
      <sheetName val="cphi"/>
      <sheetName val="GThanh"/>
      <sheetName val="B02"/>
      <sheetName val="B03_LCTT"/>
      <sheetName val="TM_BCTC"/>
      <sheetName val="MVT"/>
      <sheetName val="KHAO_TSCD"/>
      <sheetName val="tam"/>
      <sheetName val="BIA"/>
      <sheetName val="Module1"/>
      <sheetName val="Module2"/>
      <sheetName val="NhapSl"/>
      <sheetName val="Nluc"/>
      <sheetName val="Tohop"/>
      <sheetName val="KT_Tthan"/>
      <sheetName val="Tra_TTTD"/>
      <sheetName val="Don gia chi tiet"/>
      <sheetName val="Du thau"/>
      <sheetName val="Tro giup"/>
      <sheetName val="dam"/>
      <sheetName val="Mocantho"/>
      <sheetName val="MoQL91"/>
      <sheetName val="tru"/>
      <sheetName val="dg"/>
      <sheetName val="10mduongsaumo"/>
      <sheetName val="ctt"/>
      <sheetName val="thanmkhao"/>
      <sheetName val="monho"/>
      <sheetName val="HK1"/>
      <sheetName val="HK2"/>
      <sheetName val="CANAM"/>
      <sheetName val="LO 65+41B"/>
      <sheetName val="LO 48"/>
      <sheetName val="LO 47A"/>
      <sheetName val="LO 46B"/>
      <sheetName val="LO 45"/>
      <sheetName val="LO 44"/>
      <sheetName val="LO 46A"/>
      <sheetName val="LO 41A"/>
      <sheetName val="LO 66"/>
      <sheetName val="LO 42"/>
      <sheetName val="LO 47B"/>
      <sheetName val="LO 43"/>
      <sheetName val="LO 64"/>
      <sheetName val="LO 50"/>
      <sheetName val="LO 49 B "/>
      <sheetName val="LO 63"/>
      <sheetName val="LO 62"/>
      <sheetName val="LO 49 A"/>
      <sheetName val="LO 61"/>
      <sheetName val="Phan tich don gia chi Uet"/>
      <sheetName val="DGCT_x0006_"/>
      <sheetName val="T1"/>
      <sheetName val="T2"/>
      <sheetName val="T3"/>
      <sheetName val="T4"/>
      <sheetName val="T5"/>
      <sheetName val="T6"/>
      <sheetName val="T7"/>
      <sheetName val="T8"/>
      <sheetName val="T9"/>
      <sheetName val="T10"/>
      <sheetName val="T11"/>
      <sheetName val="T12"/>
      <sheetName val="t1.3"/>
      <sheetName val="P3-PanAn-Factored"/>
      <sheetName val="PTCT"/>
      <sheetName val="tuong"/>
      <sheetName val="SPL4"/>
      <sheetName val="_x0000_Ё_x0000__x0000__x0000__x0000_䀤_x0001__x0000__x0000__x0000__x0000_䀶_x0001__x0000_晦晦晦䀙_x0001__x0000__x0000__x0000__x0000_㿰_x0001_H-_x0000_ਈ_x0000_"/>
      <sheetName val="Nhap don gia VL dia _x0003__x0000_uong"/>
      <sheetName val="GiaVL"/>
      <sheetName val="sut&lt;1 0"/>
      <sheetName val="PBCPCHUNG CHO CAC _x0007_{WÑNG"/>
      <sheetName val="Du_lieu"/>
      <sheetName val="nhan cong"/>
      <sheetName val="ma-pt"/>
      <sheetName val="`u lun"/>
      <sheetName val="TT_35NH"/>
      <sheetName val="ctTBA"/>
      <sheetName val="ktduong"/>
      <sheetName val="cu"/>
      <sheetName val="KTcau2004"/>
      <sheetName val="KT2004XL#moi"/>
      <sheetName val="denbu"/>
      <sheetName val="thop"/>
      <sheetName val="He so"/>
      <sheetName val="PL Vua"/>
      <sheetName val="DPD"/>
      <sheetName val="DgDuong"/>
      <sheetName val="dgmo-tru"/>
      <sheetName val="dgdam"/>
      <sheetName val="Dam-Mo-Tru"/>
      <sheetName val="DTDuong"/>
      <sheetName val="GTXLc"/>
      <sheetName val="CPXLk"/>
      <sheetName val="KPTH"/>
      <sheetName val="Bang KL ket cau"/>
      <sheetName val="She_x0000_t9"/>
      <sheetName val="Du toan chi tiet_x0000_coc nuoc"/>
      <sheetName val="coc duc"/>
      <sheetName val="Số liệu"/>
      <sheetName val="TKKYI"/>
      <sheetName val="TKKYII"/>
      <sheetName val="Tổng hợp theo học sinh"/>
      <sheetName val="XL4Test5 (2)"/>
      <sheetName val="CTC_x000f_NG_02"/>
      <sheetName val="_x0004_GCong"/>
      <sheetName val="dv-kphi-cviet"/>
      <sheetName val="bvh-kphi"/>
      <sheetName val="PCCPCHUNG CHO CAC DTUONG"/>
      <sheetName val="Piers of Main Flyower (1)"/>
      <sheetName val="tai"/>
      <sheetName val="hoang"/>
      <sheetName val="hoang (2)"/>
      <sheetName val="hoang (3)"/>
      <sheetName val="Nhap don gia VL dia _x0003_"/>
      <sheetName val="CHI"/>
      <sheetName val="_x0000_????_x0001__x0000__x0000__x0000__x0000_?_x0001_H-_x0000_?_x0000_????_x0001__x0000_????_x0001__x0000__x0000__x0000_"/>
      <sheetName val="Khu xu ly nuoc THiep-XD"/>
      <sheetName val="Box-Girder"/>
      <sheetName val="IBASE"/>
      <sheetName val="TN"/>
      <sheetName val="ND"/>
      <sheetName val="0_x0000__x0000_ﱸ͕_x0000__x0004__x0000__x0000__x0000__x0000__x0000__x0000_͕_x0000__x0000__x0000__x0000__x0000__x0000__x0000__x0000_列͕_x0000__x0000__x0013__x0000__x0000__x0000_"/>
      <sheetName val="Ё_x0000_䀤_x0001__x0000_䀶_x0001__x0000_晦晦晦䀙_x0001__x0000_㿰_x0001_H-_x0000_ਈ_x0000_ꏗ㵰휊䀁_x0001__x0000_尩슏⣵䀂"/>
      <sheetName val="Ё"/>
      <sheetName val="?_x0000_?_x0001__x0000_?_x0001__x0000_????_x0001__x0000_?_x0001_H-_x0000_?_x0000_????_x0001__x0000_????"/>
      <sheetName val="Phan tich don gia chi ˆUet"/>
      <sheetName val="?"/>
      <sheetName val="????_x0001_"/>
      <sheetName val="CHI?TIET"/>
      <sheetName val="Nhap don gia VL dia _x0003_?uong"/>
      <sheetName val="?Ё????䀤_x0001_????䀶_x0001_?晦晦晦䀙_x0001_????㿰_x0001_H-?ਈ?"/>
      <sheetName val="Ё?䀤_x0001_?䀶_x0001_?晦晦晦䀙_x0001_?㿰_x0001_H-?ਈ?ꏗ㵰휊䀁_x0001_?尩슏⣵䀂"/>
      <sheetName val="?????_x0001_?????_x0001_H-???????_x0001_?????_x0001_???"/>
      <sheetName val="???_x0001_??_x0001_?????_x0001_??_x0001_H-???????_x0001_?????"/>
      <sheetName val="????_x0001_??_x0001_H-???????_x0001_?????_x0001_?"/>
      <sheetName val="3cau"/>
      <sheetName val="266+623"/>
      <sheetName val="TXL(266+623"/>
      <sheetName val="DDCT"/>
      <sheetName val="M"/>
      <sheetName val="vln"/>
      <sheetName val="IN__x000e_X"/>
      <sheetName val="_x0000_?_x0000__x0000__x0000__x0000_?_x0001__x0000__x0000__x0000__x0000_?_x0001__x0000_????_x0001__x0000__x0000__x0000__x0000_?_x0001_H-_x0000_?_x0000_"/>
      <sheetName val="dt-kphi-ÿÿo-ctiet"/>
      <sheetName val="NHAP"/>
      <sheetName val="???????_x0001_?????_x0001_?????_x0001_?????_x0001_H-???"/>
      <sheetName val="She?t9"/>
      <sheetName val="10mduongsa{ío"/>
      <sheetName val="Dbþgia"/>
      <sheetName val="Pier"/>
      <sheetName val="Pile"/>
      <sheetName val="ptvì0-1"/>
      <sheetName val="_"/>
      <sheetName val="_____x0001_"/>
      <sheetName val="CHI_TIET"/>
      <sheetName val="Nhap don gia VL dia _x0003__uong"/>
      <sheetName val="_Ё____䀤_x0001_____䀶_x0001__晦晦晦䀙_x0001_____㿰_x0001_H-_ਈ_"/>
      <sheetName val="Ё_䀤_x0001__䀶_x0001__晦晦晦䀙_x0001__㿰_x0001_H-_ਈ_ꏗ㵰휊䀁_x0001__尩슏⣵䀂"/>
      <sheetName val="______x0001_______x0001_H-________x0001_______x0001____"/>
      <sheetName val="____x0001____x0001_______x0001____x0001_H-________x0001______"/>
      <sheetName val="_____x0001____x0001_H-________x0001_______x0001__"/>
      <sheetName val="She"/>
      <sheetName val="________x0001_______x0001_______x0001_______x0001_H-___"/>
      <sheetName val="She_t9"/>
      <sheetName val="???_x0001_??_x0001_?????_x0001_??_x0001_H-???"/>
      <sheetName val="coctuatrenda"/>
      <sheetName val="____x0001____x0001_______x0001____x0001_H-___"/>
      <sheetName val="TinhToan"/>
      <sheetName val="TH_11"/>
      <sheetName val="CUAHANG"/>
      <sheetName val="MAKHACH"/>
      <sheetName val="XXXXXXX3"/>
      <sheetName val="XXXXXXX2"/>
      <sheetName val="[_x001e__x001e__x001e__x001e__x001e__x001e__x001e__x001e__x001e__x001e__x001e__x001e__x001e__x001e__x001e__x001e__x001e__x001e__x001e__x001e__x001e__x001e__x001e__x001e__x001e__x001e__x001e__x001e__x001e_"/>
      <sheetName val="_x001e__x001e__x001e__x001e__x001e__x001e__x001e__x001e__x001e__x001e__x001e__x001e__x001e__x001e__x001e__x001e__x001e__x001e__x001e__x001e__x001e__x001e__x001e__x001e__x001e__x001e__x001e__x001e__x001e__x001e_"/>
      <sheetName val="INV"/>
      <sheetName val="XXXXXXX4"/>
      <sheetName val="rotoduc"/>
      <sheetName val="Truc"/>
      <sheetName val="roto truc"/>
      <sheetName val="stato"/>
      <sheetName val="Day dt"/>
      <sheetName val="statoday"/>
      <sheetName val="stato tam say"/>
      <sheetName val="Than"/>
      <sheetName val="Stato ep"/>
      <sheetName val="Canh gio"/>
      <sheetName val="Napgio"/>
      <sheetName val="Nap-Hopcuc"/>
      <sheetName val="laprap"/>
      <sheetName val="Cocau"/>
      <sheetName val="Ss Z- GB"/>
      <sheetName val="tonghop"/>
      <sheetName val="Sheet19"/>
      <sheetName val="Sheet18"/>
      <sheetName val="md5!-52"/>
      <sheetName val="KLDGTT&lt;1ü_x000c__x0000__x0000_(2)"/>
      <sheetName val="NVBH(HOAN"/>
      <sheetName val="dt-cphi-ctieT"/>
      <sheetName val="vua_x0000__x0000__x0000__x0000__x0000__x0000__x0000__x0000__x0000__x0000__x0000_韘࿊_x0000__x0004__x0000__x0000__x0000__x0000__x0000__x0000_酐࿊_x0000__x0000__x0000__x0000__x0000_"/>
      <sheetName val="DEF"/>
      <sheetName val="vua_x0000_韘࿊_x0000__x0004__x0000_酐࿊_x0000_須࿊_x0000__x0004__x0000__x0016_[dtTKKT-98-10"/>
      <sheetName val="NHTN"/>
      <sheetName val="QLDD"/>
      <sheetName val="Moi truong"/>
      <sheetName val="KHĐ"/>
      <sheetName val="0??ﱸ͕?_x0004_??????͕????????列͕??_x0013_???"/>
      <sheetName val="TM_JCTC"/>
      <sheetName val="KLDGTT&lt;1ü_x000c_??(2)"/>
      <sheetName val="vua???????????韘࿊?_x0004_??????酐࿊?????"/>
      <sheetName val="vua?韘࿊?_x0004_?酐࿊?須࿊?_x0004_?_x0016_[dtTKKT-98-10"/>
      <sheetName val="Piers of Main Flylyer (1)"/>
      <sheetName val="RCCPCHUNG CHO CAC DTUONG"/>
      <sheetName val="dtct cong"/>
      <sheetName val="rph_(2)"/>
      <sheetName val="dtoan_-ctiet"/>
      <sheetName val="NVBH_KHAC"/>
      <sheetName val="NVBH_HOAN"/>
      <sheetName val="sut_duong"/>
      <sheetName val="sut_am"/>
      <sheetName val="bu_lun"/>
      <sheetName val="xoi_lo_chan_ke"/>
      <sheetName val="dtoan_(4)"/>
      <sheetName val="dt-kphi_(2)"/>
      <sheetName val="B_cao"/>
      <sheetName val="T_tiet"/>
      <sheetName val="T_N"/>
      <sheetName val="Piers_of_Main_Flyover_(1)"/>
      <sheetName val="Cot_Tru1"/>
      <sheetName val="COC_KHOAN_M1"/>
      <sheetName val="COC_KHOAN_M2"/>
      <sheetName val="COC_KHOAN_T1"/>
      <sheetName val="COC_KHOAN_T5"/>
      <sheetName val="COC_KHOAN_T4"/>
      <sheetName val="COC_DONG"/>
      <sheetName val="DTCT_02__2595"/>
      <sheetName val="DU_TOAN"/>
      <sheetName val="PHAN_TICH"/>
      <sheetName val="YEU_TO_CONG"/>
      <sheetName val="TD_3DIEM"/>
      <sheetName val="TD_2DIEM"/>
      <sheetName val="TSCD_DUNG_CHUNG_"/>
      <sheetName val="TSCDTOAN_NHA_MAY"/>
      <sheetName val="CPSXTOAN_BO_SP"/>
      <sheetName val="PBCPCHUNG_CHO_CAC_DTUONG"/>
      <sheetName val="THKL_nghiemthu"/>
      <sheetName val="DTCTtaluy_(2)"/>
      <sheetName val="KLDGTT&lt;120%_(2)"/>
      <sheetName val="TH_(2)"/>
      <sheetName val="nhan_cong"/>
      <sheetName val="Sheet3_(2)"/>
      <sheetName val="`u_lun"/>
      <sheetName val="Tong_hopQ48-1"/>
      <sheetName val="Tong_hop_QL48_-_2"/>
      <sheetName val="Tong_hop_QL47"/>
      <sheetName val="Tong_hop_QL48_-_3"/>
      <sheetName val="Chi_tiet_don_gia_khoi_phuc"/>
      <sheetName val="Du_toan_chi_tiet_coc_nuoc"/>
      <sheetName val="Du_toan_chi_tiet_coc"/>
      <sheetName val="Phan_tich_don_gia_chi_tiet"/>
      <sheetName val="Nhap_don_gia_VL_dia_phuong"/>
      <sheetName val="Luong_mot_ngay_cong_xay_lap"/>
      <sheetName val="Luong_mot_ngay_cong_khao_sat"/>
      <sheetName val="TO_HUNG"/>
      <sheetName val="CONGNHAN_NE"/>
      <sheetName val="Vatlieu_cau"/>
      <sheetName val="cau_DS11"/>
      <sheetName val="cau_DS12"/>
      <sheetName val="sut&lt;1_0"/>
      <sheetName val="Khu_xu_ly_nuoc_THiep-XD"/>
      <sheetName val="PL_tham_dinh"/>
      <sheetName val="Bu_VC"/>
      <sheetName val="Giai trinh"/>
      <sheetName val="GTGT"/>
      <sheetName val="Du toan chi tiet"/>
      <sheetName val="0"/>
      <sheetName val="__x001e__x001e__x001e__x001e__x001e__x001e__x001e__x001e__x001e__x001e__x001e__x001e__x001e__x001e__x001e__x001e__x001e__x001e__x001e__x001e__x001e__x001e__x001e__x001e__x001e__x001e__x001e__x001e__x001e_"/>
      <sheetName val="Mua vao TT"/>
      <sheetName val="Mua vao GTGT"/>
      <sheetName val="Bra"/>
      <sheetName val="BC HDon"/>
      <sheetName val="BC HDon Qui"/>
      <sheetName val="KE KHAI HDONG"/>
      <sheetName val="Recovered_Sheet1"/>
      <sheetName val="Recovered_Sheet2"/>
      <sheetName val="She%t11"/>
      <sheetName val="Nhap don gia VL dia áhuong"/>
      <sheetName val="uong mot ngay cong xay lap"/>
      <sheetName val="Thuc thanh"/>
      <sheetName val="Don gia"/>
      <sheetName val="T_x0004_ 3DIEM"/>
      <sheetName val="Rheet10"/>
      <sheetName val="KLD_x0007_TT&lt;120%"/>
      <sheetName val="dt-k0hi (2)"/>
      <sheetName val="DT_x0003_T_02"/>
      <sheetName val="Sheet3ٺ_x0001_2)"/>
      <sheetName val="fej"/>
      <sheetName val="DT1__x0010_3"/>
      <sheetName val="DGKE_00"/>
      <sheetName val="P4-T`nAn-Factored"/>
      <sheetName val="S²_x0000__x0000_2"/>
      <sheetName val="CDPS"/>
      <sheetName val="[dtTKKT-98-106.xlsၝTHCDS11"/>
      <sheetName val="[dtTKKT-98-106.xls?THCDS11"/>
      <sheetName val="bth-kpha"/>
      <sheetName val="Giathanh1m3BT"/>
      <sheetName val="Tuong-ٺ_x0001_an"/>
      <sheetName val="ma_pt"/>
      <sheetName val="CPVUE_03"/>
      <sheetName val="COC KHOAN0T5"/>
      <sheetName val="_x0000__x0000__x0000__x0000__x0000__x0000_??_x0000__x0000__x0013__x0000__x0000__x0000__x0000__x0000__x0000__x0000__x0000__x0000__x0000__x0000__x0000__x0000__x0000__x0000__x001f_[dtT"/>
      <sheetName val="CHI TI_x0000__x0000_"/>
      <sheetName val="TD &quot;DIEM"/>
      <sheetName val="Du toan chi tiet coc juoc"/>
      <sheetName val="Sheet1 (3)"/>
      <sheetName val="Sheet1 (2)"/>
      <sheetName val="Klu_x0016_4_x0000_DÀÀFN"/>
      <sheetName val="t1_3"/>
      <sheetName val="Don_gia_chi_tiet"/>
      <sheetName val="Du_thau"/>
      <sheetName val="Tro_giup"/>
      <sheetName val="sat"/>
      <sheetName val="ptvt"/>
      <sheetName val="NKC"/>
      <sheetName val="SoCaiT"/>
      <sheetName val="THDU"/>
      <sheetName val="MTO REV.2(ARMOR)"/>
      <sheetName val="Nhatkychung"/>
      <sheetName val="Eodule1"/>
      <sheetName val="DGAT_02"/>
      <sheetName val="Piers of Mai. Flyover (1)"/>
      <sheetName val="YE2_x0000__x0000_ CONG"/>
      <sheetName val="dt-kphi-isoiendo"/>
      <sheetName val="DG೼�_02"/>
      <sheetName val="Quantity"/>
      <sheetName val="S? li?u"/>
      <sheetName val="T?ng h?p theo h?c sinh"/>
      <sheetName val="ULIT"/>
      <sheetName val="Load"/>
      <sheetName val="Gca may Buu dien"/>
      <sheetName val="882"/>
      <sheetName val="Giamay"/>
      <sheetName val="T²_x0000__x0000_8-49"/>
      <sheetName val="Du toan chi tiet?coc nuoc"/>
      <sheetName val="dt,kphi-iso-tong"/>
    </sheetNames>
    <sheetDataSet>
      <sheetData sheetId="0" refreshError="1"/>
      <sheetData sheetId="1" refreshError="1"/>
      <sheetData sheetId="2" refreshError="1"/>
      <sheetData sheetId="3" refreshError="1"/>
      <sheetData sheetId="4" refreshError="1"/>
      <sheetData sheetId="5" refreshError="1">
        <row r="10">
          <cell r="Q10">
            <v>58000</v>
          </cell>
        </row>
        <row r="12">
          <cell r="Q12">
            <v>54000</v>
          </cell>
        </row>
        <row r="15">
          <cell r="Q15">
            <v>164</v>
          </cell>
        </row>
        <row r="20">
          <cell r="Q20">
            <v>18000</v>
          </cell>
        </row>
        <row r="21">
          <cell r="Q21">
            <v>50000</v>
          </cell>
        </row>
        <row r="23">
          <cell r="Q23">
            <v>4340</v>
          </cell>
        </row>
        <row r="28">
          <cell r="Q28">
            <v>1364000</v>
          </cell>
        </row>
        <row r="29">
          <cell r="Q29">
            <v>6091</v>
          </cell>
        </row>
        <row r="30">
          <cell r="Q30">
            <v>3500</v>
          </cell>
        </row>
        <row r="40">
          <cell r="Q40">
            <v>4500</v>
          </cell>
        </row>
        <row r="45">
          <cell r="Q45">
            <v>4300</v>
          </cell>
        </row>
        <row r="47">
          <cell r="Q47">
            <v>10500</v>
          </cell>
        </row>
        <row r="48">
          <cell r="Q48">
            <v>2000</v>
          </cell>
        </row>
        <row r="49">
          <cell r="Q49">
            <v>3000</v>
          </cell>
        </row>
        <row r="50">
          <cell r="Q50">
            <v>1200</v>
          </cell>
        </row>
        <row r="51">
          <cell r="Q51">
            <v>1370</v>
          </cell>
        </row>
        <row r="55">
          <cell r="Q55">
            <v>8636.363636363636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sheetData sheetId="358"/>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sheetData sheetId="427" refreshError="1"/>
      <sheetData sheetId="428" refreshError="1"/>
      <sheetData sheetId="429" refreshError="1"/>
      <sheetData sheetId="430"/>
      <sheetData sheetId="431"/>
      <sheetData sheetId="432"/>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sheetData sheetId="459"/>
      <sheetData sheetId="460" refreshError="1"/>
      <sheetData sheetId="46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sheetData sheetId="471" refreshError="1"/>
      <sheetData sheetId="472"/>
      <sheetData sheetId="473" refreshError="1"/>
      <sheetData sheetId="474"/>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sheetData sheetId="549"/>
      <sheetData sheetId="550" refreshError="1"/>
      <sheetData sheetId="551" refreshError="1"/>
      <sheetData sheetId="552" refreshError="1"/>
      <sheetData sheetId="553"/>
      <sheetData sheetId="554"/>
      <sheetData sheetId="555" refreshError="1"/>
      <sheetData sheetId="556"/>
      <sheetData sheetId="557" refreshError="1"/>
      <sheetData sheetId="558" refreshError="1"/>
      <sheetData sheetId="559" refreshError="1"/>
      <sheetData sheetId="560" refreshError="1"/>
      <sheetData sheetId="561" refreshError="1"/>
      <sheetData sheetId="562"/>
      <sheetData sheetId="563" refreshError="1"/>
      <sheetData sheetId="564" refreshError="1"/>
      <sheetData sheetId="565" refreshError="1"/>
      <sheetData sheetId="566" refreshError="1"/>
      <sheetData sheetId="567" refreshError="1"/>
      <sheetData sheetId="568"/>
      <sheetData sheetId="569" refreshError="1"/>
      <sheetData sheetId="570"/>
      <sheetData sheetId="571" refreshError="1"/>
      <sheetData sheetId="572" refreshError="1"/>
      <sheetData sheetId="573"/>
      <sheetData sheetId="574" refreshError="1"/>
      <sheetData sheetId="575"/>
      <sheetData sheetId="576"/>
      <sheetData sheetId="577"/>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sheetData sheetId="591"/>
      <sheetData sheetId="592" refreshError="1"/>
      <sheetData sheetId="593" refreshError="1"/>
      <sheetData sheetId="594" refreshError="1"/>
      <sheetData sheetId="595"/>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sheetData sheetId="605" refreshError="1"/>
      <sheetData sheetId="60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coc (2)"/>
      <sheetName val="bia"/>
      <sheetName val="Input Data"/>
      <sheetName val="Xuly Data (2)"/>
      <sheetName val="Xuly Data"/>
      <sheetName val="TPLTD"/>
      <sheetName val="THDinhM"/>
      <sheetName val="TohopDM"/>
      <sheetName val="THNL"/>
      <sheetName val="DDinh"/>
      <sheetName val="Xamu"/>
      <sheetName val="Becoc"/>
      <sheetName val="KNCLC"/>
      <sheetName val="CVI"/>
      <sheetName val="XL4Poppy"/>
      <sheetName val="Sheet1"/>
      <sheetName val="Solieu"/>
      <sheetName val="Sheet2"/>
      <sheetName val="Gioi thieu"/>
      <sheetName val="Gia"/>
      <sheetName val="chitiet"/>
      <sheetName val="Beco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sheetName val="Solieu"/>
      <sheetName val="cal1"/>
      <sheetName val="cal2"/>
      <sheetName val="cal3"/>
      <sheetName val="cal4"/>
      <sheetName val="cal4 (2)"/>
      <sheetName val="CAL4(3)"/>
      <sheetName val="CVI"/>
      <sheetName val="cal5"/>
      <sheetName val="cal6"/>
      <sheetName val="Cal7"/>
      <sheetName val="BTRA"/>
      <sheetName val="cal8"/>
      <sheetName val="km6+800-km6+840"/>
      <sheetName val="3+960"/>
      <sheetName val="00000000"/>
      <sheetName val="SLTC"/>
      <sheetName val="336-400"/>
      <sheetName val="400-500"/>
      <sheetName val="720-800"/>
      <sheetName val="Sheet1"/>
      <sheetName val="Sheet2"/>
      <sheetName val="Sohoa1"/>
      <sheetName val="Sohoa2"/>
      <sheetName val="Sohoa3"/>
      <sheetName val="Sohoa4"/>
      <sheetName val="LopTop(Cat)"/>
      <sheetName val="Lop1Dat"/>
      <sheetName val="Lopdinhdat"/>
      <sheetName val="Lop01(SB)"/>
      <sheetName val="Lop02(SB) "/>
      <sheetName val="XL4Test5"/>
      <sheetName val="cal;"/>
      <sheetName val="NKCTỪ"/>
      <sheetName val="SỔ CÁI"/>
      <sheetName val="BCÂNĐỐI"/>
      <sheetName val="CĐKTOÁN"/>
      <sheetName val="KQHĐKD"/>
      <sheetName val="TỒN QUỸ"/>
      <sheetName val="XL4Poppy"/>
      <sheetName val="BT_x0012_A"/>
      <sheetName val="Girder"/>
      <sheetName val="Tendon"/>
      <sheetName val="Xuly Data"/>
      <sheetName val="NKCT?"/>
      <sheetName val="S? CÁI"/>
      <sheetName val="BCÂNÐ?I"/>
      <sheetName val="CÐKTOÁN"/>
      <sheetName val="KQHÐKD"/>
      <sheetName val="T?N QU?"/>
      <sheetName val="GVL"/>
      <sheetName val="NEW-PANEL"/>
      <sheetName val="bũa"/>
      <sheetName val="cal4 (­É"/>
      <sheetName val="NKCT_"/>
      <sheetName val="S_ CÁI"/>
      <sheetName val="BCÂNÐ_I"/>
      <sheetName val="T_N QU_"/>
      <sheetName val="A6"/>
      <sheetName val="Thanh Son 1"/>
      <sheetName val="Thanh Son 2"/>
      <sheetName val="Thanh Son 3"/>
      <sheetName val="Thanh Son 4"/>
      <sheetName val="5a"/>
      <sheetName val="Thanh Son 5a"/>
      <sheetName val="Thanh Son 8"/>
      <sheetName val="thanh Son 9a"/>
      <sheetName val="Thanh Son 9b"/>
      <sheetName val="Thanh Son 9c"/>
      <sheetName val="Thanh Son 10"/>
      <sheetName val="Thanh Son 11"/>
      <sheetName val="Thanh Son 12"/>
      <sheetName val="Thanh Son 13"/>
      <sheetName val="cal_x0012_"/>
      <sheetName val="_x0013_DTC"/>
      <sheetName val="400-50_x0010_"/>
      <sheetName val="NC"/>
      <sheetName val="Tong hop thu chi T1 .06"/>
      <sheetName val="Tong hop thu chi T2.06 "/>
      <sheetName val="Tong hop thu chi T3.06"/>
      <sheetName val="tong hop thu chi T1 (2)"/>
      <sheetName val="tong hop thu chi T1"/>
      <sheetName val="Tong hop thu chi T2 (2)"/>
      <sheetName val="Tong hop thu chi T2"/>
      <sheetName val="Tong hop thu chi T3 (2)"/>
      <sheetName val="Tong hop thu chi T3"/>
      <sheetName val="Tong hop thu chi T4 (2)"/>
      <sheetName val="Tong hop thu chi T4"/>
      <sheetName val="Tong hop thu chi T5) (2)"/>
      <sheetName val="Tong hop thu chi T5)"/>
      <sheetName val="Tong hop thu chi T7.06"/>
      <sheetName val="Tong hop thu chi T6.06"/>
      <sheetName val="Tong hop thu chi T5.06  "/>
      <sheetName val="Tong hop thu chi T1.06"/>
      <sheetName val="Tong hop thu chi T2.06"/>
      <sheetName val="Tong hop thu chi T3.O6"/>
      <sheetName val="Tong hop thu chi T4.06 "/>
      <sheetName val="Tong hop thu chi T6 (2)"/>
      <sheetName val="Tong hop thu chi T6"/>
      <sheetName val="Tong hop thu chi T7"/>
      <sheetName val="Tong hop thu chi T8"/>
      <sheetName val="Tong hop thu chi T9"/>
      <sheetName val="Tong hop thu chi T10"/>
      <sheetName val="Tong hop thu chi T11"/>
      <sheetName val="Tong hop thu chi T12"/>
      <sheetName val="Sheet3"/>
      <sheetName val="TS"/>
      <sheetName val="cal4_(2)"/>
      <sheetName val="Lop02(SB)_"/>
      <sheetName val="BTA"/>
      <sheetName val="XL_x0014_Test5"/>
      <sheetName val="S02-TTN"/>
      <sheetName val="T.pho"/>
      <sheetName val="S.Hinh"/>
      <sheetName val="T.Hoa"/>
      <sheetName val="D.Hoa"/>
      <sheetName val="S.hoa"/>
      <sheetName val="P.Hoa"/>
      <sheetName val="T.An"/>
      <sheetName val="D.Xuan"/>
      <sheetName val="S.Cau"/>
      <sheetName val="SLCB"/>
      <sheetName val="chitiet"/>
      <sheetName val="Tong hop thu$chi T6.06"/>
      <sheetName val="bua"/>
      <sheetName val="BTH phi"/>
      <sheetName val="BLT phi"/>
      <sheetName val="phi,le phi"/>
      <sheetName val="Bien Lai TON"/>
      <sheetName val="BCQT "/>
      <sheetName val="Giay di duong"/>
      <sheetName val="BC QT cua tung ap"/>
      <sheetName val="GIAO CHI TIEU THU QUY 07"/>
      <sheetName val="BANG TONG HOP GIAY NOP TIEN"/>
      <sheetName val="Work-Condition"/>
      <sheetName val="_x0000__x0000__x0000__x0000__x0000__x0000__x0000__x0000_"/>
      <sheetName val="DON GIA TRAM _3_"/>
      <sheetName val="_x0000_1_x0000_1_x0000_\_x0000_C_x0000_\_x0000_K_x0000_T_x0000_C_x0000_N_x0000_C_x0000_\_x0000_Q_x0000_H_x0000_A_x0000_N_x0000_"/>
      <sheetName val="BK chung tu chi ben co"/>
      <sheetName val="BK chung tu thu "/>
      <sheetName val="BK chung tu thu CK"/>
      <sheetName val="BK chung tu 1521"/>
      <sheetName val="Bang ke chung tu phai tra nguoi"/>
      <sheetName val="Chinh sua "/>
      <sheetName val="Ctu T1"/>
      <sheetName val=" Ctu T2"/>
      <sheetName val="Ctu 3"/>
      <sheetName val="Ctu 4"/>
      <sheetName val="Ctu 5"/>
      <sheetName val="Ctu 6"/>
      <sheetName val="Ctu 7"/>
      <sheetName val="Ctu 8"/>
      <sheetName val="CTu 9"/>
      <sheetName val="Sheet17"/>
      <sheetName val="Ctu10"/>
      <sheetName val="Sheet18"/>
      <sheetName val="VL,NC,MTC"/>
      <sheetName val="SỔ_CÁI"/>
      <sheetName val="TỒN_QUỸ"/>
      <sheetName val="Xuly_Data"/>
      <sheetName val="S?_CÁI"/>
      <sheetName val="T?N_QU?"/>
      <sheetName val="Thanh_Son_1"/>
      <sheetName val="Thanh_Son_2"/>
      <sheetName val="Thanh_Son_3"/>
      <sheetName val="Thanh_Son_4"/>
      <sheetName val="Thanh_Son_5a"/>
      <sheetName val="Thanh_Son_8"/>
      <sheetName val="thanh_Son_9a"/>
      <sheetName val="Thanh_Son_9b"/>
      <sheetName val="Thanh_Son_9c"/>
      <sheetName val="Thanh_Son_10"/>
      <sheetName val="Thanh_Son_11"/>
      <sheetName val="Thanh_Son_12"/>
      <sheetName val="Thanh_Son_13"/>
      <sheetName val="cal"/>
      <sheetName val="DTC"/>
      <sheetName val="400-50"/>
      <sheetName val="cal4_(­É"/>
      <sheetName val="b?a"/>
      <sheetName val="Cal_x0013_"/>
      <sheetName val="KKKKKKKK"/>
      <sheetName val="????????"/>
      <sheetName val="b_a"/>
      <sheetName val="Tra KS"/>
      <sheetName val="MTL$-INTER"/>
      <sheetName val="LopTop Cat)"/>
      <sheetName val="Tong ho0 thu chi T6.06"/>
      <sheetName val="cal4_x001f_(2)"/>
      <sheetName val="Lç khoan LK1"/>
      <sheetName val="Tong hop thu$chi T3.06"/>
      <sheetName val="DTCT-tuyen chinh"/>
      <sheetName val="BT_x005f_x0012_A"/>
      <sheetName val="S__CÁI"/>
      <sheetName val="T_N_QU_"/>
      <sheetName val="cal4 (2_x0009_"/>
      <sheetName val="ca,5"/>
      <sheetName val="________"/>
      <sheetName val="GVT"/>
      <sheetName val="?1?1?\?C?\?K?T?C?N?C?\?Q?H?A?N?"/>
    </sheetNames>
    <sheetDataSet>
      <sheetData sheetId="0" refreshError="1"/>
      <sheetData sheetId="1" refreshError="1">
        <row r="15">
          <cell r="D15">
            <v>0.9</v>
          </cell>
        </row>
        <row r="27">
          <cell r="E27">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efreshError="1"/>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efreshError="1"/>
      <sheetData sheetId="181" refreshError="1"/>
      <sheetData sheetId="182"/>
      <sheetData sheetId="183" refreshError="1"/>
      <sheetData sheetId="184" refreshError="1"/>
      <sheetData sheetId="185" refreshError="1"/>
      <sheetData sheetId="186" refreshError="1"/>
      <sheetData sheetId="187"/>
      <sheetData sheetId="188"/>
      <sheetData sheetId="189" refreshError="1"/>
      <sheetData sheetId="190" refreshError="1"/>
      <sheetData sheetId="191"/>
      <sheetData sheetId="192" refreshError="1"/>
      <sheetData sheetId="193" refreshError="1"/>
      <sheetData sheetId="194" refreshError="1"/>
      <sheetData sheetId="195" refreshError="1"/>
      <sheetData sheetId="196"/>
      <sheetData sheetId="197"/>
      <sheetData sheetId="198" refreshError="1"/>
      <sheetData sheetId="199"/>
      <sheetData sheetId="20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9.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0.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1.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2.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3.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5.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6.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7.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8.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9.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50.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1.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3.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H42"/>
  <sheetViews>
    <sheetView topLeftCell="A28" zoomScaleNormal="100" workbookViewId="0">
      <selection activeCell="E64" sqref="E64:E65"/>
    </sheetView>
  </sheetViews>
  <sheetFormatPr defaultColWidth="9.140625" defaultRowHeight="15"/>
  <cols>
    <col min="1" max="1" width="7.42578125" style="170" customWidth="1"/>
    <col min="2" max="2" width="7.7109375" style="170" customWidth="1"/>
    <col min="3" max="3" width="40.7109375" style="166" customWidth="1"/>
    <col min="4" max="4" width="7.5703125" style="170" customWidth="1"/>
    <col min="5" max="5" width="7" style="170" customWidth="1"/>
    <col min="6" max="6" width="32.140625" style="170" customWidth="1"/>
    <col min="7" max="7" width="13.85546875" style="198" customWidth="1"/>
    <col min="8" max="8" width="14.28515625" style="166" customWidth="1"/>
    <col min="9" max="16384" width="9.140625" style="166"/>
  </cols>
  <sheetData>
    <row r="2" spans="1:8" ht="18.75">
      <c r="A2" s="171" t="s">
        <v>81</v>
      </c>
    </row>
    <row r="3" spans="1:8">
      <c r="A3" s="172"/>
    </row>
    <row r="4" spans="1:8">
      <c r="A4" s="173" t="s">
        <v>11</v>
      </c>
      <c r="B4" s="173" t="s">
        <v>82</v>
      </c>
      <c r="C4" s="173" t="s">
        <v>2</v>
      </c>
      <c r="D4" s="173" t="s">
        <v>83</v>
      </c>
      <c r="E4" s="173" t="s">
        <v>84</v>
      </c>
      <c r="F4" s="173" t="s">
        <v>85</v>
      </c>
      <c r="G4" s="173"/>
      <c r="H4" s="173" t="s">
        <v>86</v>
      </c>
    </row>
    <row r="5" spans="1:8">
      <c r="A5" s="177">
        <v>1</v>
      </c>
      <c r="B5" s="177">
        <v>1</v>
      </c>
      <c r="C5" s="178" t="s">
        <v>87</v>
      </c>
      <c r="D5" s="177">
        <v>1</v>
      </c>
      <c r="E5" s="177"/>
      <c r="F5" s="179" t="s">
        <v>147</v>
      </c>
      <c r="G5" s="199">
        <v>0.5</v>
      </c>
      <c r="H5" s="180" t="s">
        <v>88</v>
      </c>
    </row>
    <row r="6" spans="1:8">
      <c r="A6" s="177">
        <v>2</v>
      </c>
      <c r="B6" s="177">
        <v>2</v>
      </c>
      <c r="C6" s="178" t="s">
        <v>89</v>
      </c>
      <c r="D6" s="177">
        <v>1</v>
      </c>
      <c r="E6" s="177"/>
      <c r="F6" s="179"/>
      <c r="G6" s="179" t="s">
        <v>151</v>
      </c>
      <c r="H6" s="180" t="s">
        <v>88</v>
      </c>
    </row>
    <row r="7" spans="1:8">
      <c r="A7" s="177">
        <v>3</v>
      </c>
      <c r="B7" s="177">
        <v>3</v>
      </c>
      <c r="C7" s="178" t="s">
        <v>87</v>
      </c>
      <c r="D7" s="177">
        <v>1</v>
      </c>
      <c r="E7" s="177"/>
      <c r="F7" s="179" t="s">
        <v>154</v>
      </c>
      <c r="G7" s="199">
        <v>1</v>
      </c>
      <c r="H7" s="180" t="s">
        <v>88</v>
      </c>
    </row>
    <row r="8" spans="1:8">
      <c r="A8" s="177">
        <v>4</v>
      </c>
      <c r="B8" s="177">
        <v>4</v>
      </c>
      <c r="C8" s="178" t="s">
        <v>90</v>
      </c>
      <c r="D8" s="177">
        <v>1</v>
      </c>
      <c r="E8" s="177"/>
      <c r="F8" s="179"/>
      <c r="G8" s="199">
        <v>1</v>
      </c>
      <c r="H8" s="181" t="s">
        <v>91</v>
      </c>
    </row>
    <row r="9" spans="1:8">
      <c r="A9" s="177">
        <v>5</v>
      </c>
      <c r="B9" s="177">
        <v>5</v>
      </c>
      <c r="C9" s="178" t="s">
        <v>92</v>
      </c>
      <c r="D9" s="177">
        <v>1</v>
      </c>
      <c r="E9" s="177"/>
      <c r="F9" s="179" t="s">
        <v>138</v>
      </c>
      <c r="G9" s="199">
        <v>0.9</v>
      </c>
      <c r="H9" s="182" t="s">
        <v>93</v>
      </c>
    </row>
    <row r="10" spans="1:8" ht="30">
      <c r="A10" s="177">
        <v>6</v>
      </c>
      <c r="B10" s="177">
        <v>6</v>
      </c>
      <c r="C10" s="178" t="s">
        <v>94</v>
      </c>
      <c r="D10" s="177">
        <v>1</v>
      </c>
      <c r="E10" s="177"/>
      <c r="F10" s="188" t="s">
        <v>153</v>
      </c>
      <c r="G10" s="199">
        <v>0.5</v>
      </c>
      <c r="H10" s="180" t="s">
        <v>88</v>
      </c>
    </row>
    <row r="11" spans="1:8">
      <c r="A11" s="177">
        <v>7</v>
      </c>
      <c r="B11" s="177">
        <v>7</v>
      </c>
      <c r="C11" s="178" t="s">
        <v>95</v>
      </c>
      <c r="D11" s="177">
        <v>1</v>
      </c>
      <c r="E11" s="177"/>
      <c r="F11" s="179" t="s">
        <v>144</v>
      </c>
      <c r="G11" s="199">
        <v>1</v>
      </c>
      <c r="H11" s="178" t="s">
        <v>96</v>
      </c>
    </row>
    <row r="12" spans="1:8">
      <c r="A12" s="177">
        <v>8</v>
      </c>
      <c r="B12" s="177">
        <v>8</v>
      </c>
      <c r="C12" s="178" t="s">
        <v>97</v>
      </c>
      <c r="D12" s="177">
        <v>1</v>
      </c>
      <c r="E12" s="177"/>
      <c r="F12" s="179" t="s">
        <v>155</v>
      </c>
      <c r="G12" s="179" t="s">
        <v>151</v>
      </c>
      <c r="H12" s="182" t="s">
        <v>93</v>
      </c>
    </row>
    <row r="13" spans="1:8">
      <c r="A13" s="177">
        <v>9</v>
      </c>
      <c r="B13" s="177">
        <v>9</v>
      </c>
      <c r="C13" s="178" t="s">
        <v>98</v>
      </c>
      <c r="D13" s="177">
        <v>1</v>
      </c>
      <c r="E13" s="177"/>
      <c r="F13" s="179" t="s">
        <v>139</v>
      </c>
      <c r="G13" s="199">
        <v>0.8</v>
      </c>
      <c r="H13" s="183" t="s">
        <v>99</v>
      </c>
    </row>
    <row r="14" spans="1:8">
      <c r="A14" s="177">
        <v>10</v>
      </c>
      <c r="B14" s="177">
        <v>10</v>
      </c>
      <c r="C14" s="178" t="s">
        <v>100</v>
      </c>
      <c r="D14" s="177">
        <v>1</v>
      </c>
      <c r="E14" s="177"/>
      <c r="F14" s="179"/>
      <c r="G14" s="179" t="s">
        <v>151</v>
      </c>
      <c r="H14" s="184" t="s">
        <v>101</v>
      </c>
    </row>
    <row r="15" spans="1:8">
      <c r="A15" s="177">
        <v>11</v>
      </c>
      <c r="B15" s="177">
        <v>11</v>
      </c>
      <c r="C15" s="178" t="s">
        <v>102</v>
      </c>
      <c r="D15" s="177">
        <v>1</v>
      </c>
      <c r="E15" s="177"/>
      <c r="F15" s="179"/>
      <c r="G15" s="179" t="s">
        <v>151</v>
      </c>
      <c r="H15" s="184" t="s">
        <v>101</v>
      </c>
    </row>
    <row r="16" spans="1:8">
      <c r="A16" s="177">
        <v>12</v>
      </c>
      <c r="B16" s="177">
        <v>12</v>
      </c>
      <c r="C16" s="178" t="s">
        <v>103</v>
      </c>
      <c r="D16" s="177"/>
      <c r="E16" s="177"/>
      <c r="F16" s="179"/>
      <c r="G16" s="179" t="s">
        <v>151</v>
      </c>
      <c r="H16" s="185" t="s">
        <v>104</v>
      </c>
    </row>
    <row r="17" spans="1:8">
      <c r="A17" s="177">
        <v>13</v>
      </c>
      <c r="B17" s="177">
        <v>13</v>
      </c>
      <c r="C17" s="178" t="s">
        <v>105</v>
      </c>
      <c r="D17" s="177">
        <v>1</v>
      </c>
      <c r="E17" s="177"/>
      <c r="F17" s="179"/>
      <c r="G17" s="199">
        <v>1</v>
      </c>
      <c r="H17" s="183" t="s">
        <v>99</v>
      </c>
    </row>
    <row r="18" spans="1:8">
      <c r="A18" s="177">
        <v>14</v>
      </c>
      <c r="B18" s="177">
        <v>14</v>
      </c>
      <c r="C18" s="178" t="s">
        <v>106</v>
      </c>
      <c r="D18" s="177">
        <v>1</v>
      </c>
      <c r="E18" s="177"/>
      <c r="F18" s="179"/>
      <c r="G18" s="199">
        <v>1</v>
      </c>
      <c r="H18" s="178" t="s">
        <v>107</v>
      </c>
    </row>
    <row r="19" spans="1:8">
      <c r="A19" s="177">
        <v>15</v>
      </c>
      <c r="B19" s="177">
        <v>15</v>
      </c>
      <c r="C19" s="178" t="s">
        <v>108</v>
      </c>
      <c r="D19" s="177">
        <v>1</v>
      </c>
      <c r="E19" s="177"/>
      <c r="F19" s="197" t="s">
        <v>149</v>
      </c>
      <c r="G19" s="200">
        <v>0.9</v>
      </c>
      <c r="H19" s="186" t="s">
        <v>109</v>
      </c>
    </row>
    <row r="20" spans="1:8">
      <c r="A20" s="177">
        <v>16</v>
      </c>
      <c r="B20" s="177">
        <v>16</v>
      </c>
      <c r="C20" s="178" t="s">
        <v>110</v>
      </c>
      <c r="D20" s="177"/>
      <c r="E20" s="177"/>
      <c r="F20" s="197" t="s">
        <v>150</v>
      </c>
      <c r="G20" s="197" t="s">
        <v>151</v>
      </c>
      <c r="H20" s="186" t="s">
        <v>109</v>
      </c>
    </row>
    <row r="21" spans="1:8" ht="45">
      <c r="A21" s="177">
        <v>17</v>
      </c>
      <c r="B21" s="177">
        <v>17</v>
      </c>
      <c r="C21" s="178" t="s">
        <v>111</v>
      </c>
      <c r="D21" s="177">
        <v>1</v>
      </c>
      <c r="E21" s="177"/>
      <c r="F21" s="192" t="s">
        <v>141</v>
      </c>
      <c r="G21" s="201">
        <v>1</v>
      </c>
      <c r="H21" s="187" t="s">
        <v>112</v>
      </c>
    </row>
    <row r="22" spans="1:8">
      <c r="A22" s="177">
        <v>18</v>
      </c>
      <c r="B22" s="177">
        <v>18</v>
      </c>
      <c r="C22" s="178" t="s">
        <v>113</v>
      </c>
      <c r="D22" s="177">
        <v>1</v>
      </c>
      <c r="E22" s="177"/>
      <c r="F22" s="179"/>
      <c r="G22" s="199">
        <f>G21</f>
        <v>1</v>
      </c>
      <c r="H22" s="187" t="s">
        <v>112</v>
      </c>
    </row>
    <row r="23" spans="1:8">
      <c r="A23" s="177">
        <v>19</v>
      </c>
      <c r="B23" s="177">
        <v>19</v>
      </c>
      <c r="C23" s="178" t="s">
        <v>114</v>
      </c>
      <c r="D23" s="177">
        <v>1</v>
      </c>
      <c r="E23" s="177"/>
      <c r="F23" s="179"/>
      <c r="G23" s="199">
        <f>G22</f>
        <v>1</v>
      </c>
      <c r="H23" s="183" t="s">
        <v>99</v>
      </c>
    </row>
    <row r="24" spans="1:8" ht="30">
      <c r="A24" s="177">
        <v>20</v>
      </c>
      <c r="B24" s="177">
        <v>20</v>
      </c>
      <c r="C24" s="178" t="s">
        <v>115</v>
      </c>
      <c r="D24" s="177">
        <v>1</v>
      </c>
      <c r="E24" s="177"/>
      <c r="F24" s="192" t="s">
        <v>148</v>
      </c>
      <c r="G24" s="201">
        <v>0.5</v>
      </c>
      <c r="H24" s="185" t="s">
        <v>104</v>
      </c>
    </row>
    <row r="25" spans="1:8" ht="45">
      <c r="A25" s="177">
        <v>21</v>
      </c>
      <c r="B25" s="177">
        <v>21</v>
      </c>
      <c r="C25" s="178" t="s">
        <v>116</v>
      </c>
      <c r="D25" s="177">
        <v>1</v>
      </c>
      <c r="E25" s="177"/>
      <c r="F25" s="192" t="s">
        <v>145</v>
      </c>
      <c r="G25" s="201">
        <v>0.25</v>
      </c>
      <c r="H25" s="185" t="s">
        <v>104</v>
      </c>
    </row>
    <row r="26" spans="1:8" ht="45">
      <c r="A26" s="177">
        <v>22</v>
      </c>
      <c r="B26" s="177">
        <v>22</v>
      </c>
      <c r="C26" s="178" t="s">
        <v>117</v>
      </c>
      <c r="D26" s="177">
        <v>1</v>
      </c>
      <c r="E26" s="177"/>
      <c r="F26" s="192" t="s">
        <v>142</v>
      </c>
      <c r="G26" s="201">
        <v>0.75</v>
      </c>
      <c r="H26" s="178" t="s">
        <v>118</v>
      </c>
    </row>
    <row r="27" spans="1:8">
      <c r="A27" s="177">
        <v>23</v>
      </c>
      <c r="B27" s="177">
        <v>23</v>
      </c>
      <c r="C27" s="178" t="s">
        <v>119</v>
      </c>
      <c r="D27" s="177">
        <v>1</v>
      </c>
      <c r="E27" s="177"/>
      <c r="F27" s="179"/>
      <c r="G27" s="199">
        <v>1</v>
      </c>
      <c r="H27" s="185" t="s">
        <v>104</v>
      </c>
    </row>
    <row r="28" spans="1:8">
      <c r="A28" s="177">
        <v>24</v>
      </c>
      <c r="B28" s="177">
        <v>24</v>
      </c>
      <c r="C28" s="178" t="s">
        <v>62</v>
      </c>
      <c r="D28" s="177"/>
      <c r="E28" s="177">
        <v>1</v>
      </c>
      <c r="F28" s="179"/>
      <c r="G28" s="179" t="s">
        <v>151</v>
      </c>
      <c r="H28" s="185" t="s">
        <v>104</v>
      </c>
    </row>
    <row r="29" spans="1:8" ht="30">
      <c r="A29" s="177">
        <v>25</v>
      </c>
      <c r="B29" s="177">
        <v>25</v>
      </c>
      <c r="C29" s="193" t="s">
        <v>120</v>
      </c>
      <c r="D29" s="177"/>
      <c r="E29" s="177">
        <v>1</v>
      </c>
      <c r="F29" s="188" t="s">
        <v>140</v>
      </c>
      <c r="G29" s="188" t="s">
        <v>151</v>
      </c>
      <c r="H29" s="185" t="s">
        <v>104</v>
      </c>
    </row>
    <row r="30" spans="1:8">
      <c r="A30" s="177">
        <v>26</v>
      </c>
      <c r="B30" s="177">
        <v>26</v>
      </c>
      <c r="C30" s="178" t="s">
        <v>121</v>
      </c>
      <c r="D30" s="177">
        <v>1</v>
      </c>
      <c r="E30" s="177"/>
      <c r="F30" s="179"/>
      <c r="G30" s="199">
        <v>1</v>
      </c>
      <c r="H30" s="185" t="s">
        <v>104</v>
      </c>
    </row>
    <row r="31" spans="1:8">
      <c r="A31" s="177">
        <v>27</v>
      </c>
      <c r="B31" s="177">
        <v>27</v>
      </c>
      <c r="C31" s="178" t="s">
        <v>122</v>
      </c>
      <c r="D31" s="177">
        <v>1</v>
      </c>
      <c r="E31" s="177"/>
      <c r="F31" s="179"/>
      <c r="G31" s="199">
        <f>G30</f>
        <v>1</v>
      </c>
      <c r="H31" s="189" t="s">
        <v>136</v>
      </c>
    </row>
    <row r="32" spans="1:8">
      <c r="A32" s="177">
        <v>28</v>
      </c>
      <c r="B32" s="177">
        <v>28</v>
      </c>
      <c r="C32" s="178" t="s">
        <v>123</v>
      </c>
      <c r="D32" s="177">
        <v>1</v>
      </c>
      <c r="E32" s="177"/>
      <c r="F32" s="179"/>
      <c r="G32" s="199">
        <f>G31</f>
        <v>1</v>
      </c>
      <c r="H32" s="187" t="s">
        <v>112</v>
      </c>
    </row>
    <row r="33" spans="1:8">
      <c r="A33" s="177">
        <v>29</v>
      </c>
      <c r="B33" s="177">
        <v>29</v>
      </c>
      <c r="C33" s="178" t="s">
        <v>124</v>
      </c>
      <c r="D33" s="177">
        <v>1</v>
      </c>
      <c r="E33" s="177"/>
      <c r="F33" s="179" t="s">
        <v>146</v>
      </c>
      <c r="G33" s="199">
        <f>G32</f>
        <v>1</v>
      </c>
      <c r="H33" s="190" t="s">
        <v>125</v>
      </c>
    </row>
    <row r="34" spans="1:8">
      <c r="A34" s="177">
        <v>30</v>
      </c>
      <c r="B34" s="177">
        <v>30</v>
      </c>
      <c r="C34" s="178" t="s">
        <v>126</v>
      </c>
      <c r="D34" s="177">
        <v>1</v>
      </c>
      <c r="E34" s="177"/>
      <c r="F34" s="179" t="s">
        <v>127</v>
      </c>
      <c r="G34" s="199">
        <v>0.5</v>
      </c>
      <c r="H34" s="190" t="s">
        <v>125</v>
      </c>
    </row>
    <row r="35" spans="1:8">
      <c r="A35" s="177">
        <v>31</v>
      </c>
      <c r="B35" s="177">
        <v>31</v>
      </c>
      <c r="C35" s="178" t="s">
        <v>128</v>
      </c>
      <c r="D35" s="177">
        <v>1</v>
      </c>
      <c r="E35" s="177"/>
      <c r="F35" s="179"/>
      <c r="G35" s="199">
        <f>G33</f>
        <v>1</v>
      </c>
      <c r="H35" s="191" t="s">
        <v>129</v>
      </c>
    </row>
    <row r="36" spans="1:8">
      <c r="A36" s="177">
        <v>32</v>
      </c>
      <c r="B36" s="177">
        <v>32</v>
      </c>
      <c r="C36" s="178" t="s">
        <v>130</v>
      </c>
      <c r="D36" s="177"/>
      <c r="E36" s="177">
        <v>1</v>
      </c>
      <c r="F36" s="179"/>
      <c r="G36" s="179" t="s">
        <v>151</v>
      </c>
      <c r="H36" s="185" t="s">
        <v>104</v>
      </c>
    </row>
    <row r="37" spans="1:8">
      <c r="A37" s="177">
        <v>33</v>
      </c>
      <c r="B37" s="177">
        <v>33</v>
      </c>
      <c r="C37" s="178" t="s">
        <v>131</v>
      </c>
      <c r="D37" s="177">
        <v>1</v>
      </c>
      <c r="E37" s="177"/>
      <c r="F37" s="179"/>
      <c r="G37" s="199">
        <v>1</v>
      </c>
      <c r="H37" s="187" t="s">
        <v>112</v>
      </c>
    </row>
    <row r="38" spans="1:8">
      <c r="A38" s="177">
        <v>34</v>
      </c>
      <c r="B38" s="177">
        <v>34</v>
      </c>
      <c r="C38" s="178" t="s">
        <v>132</v>
      </c>
      <c r="D38" s="177">
        <v>1</v>
      </c>
      <c r="E38" s="177"/>
      <c r="F38" s="179" t="s">
        <v>137</v>
      </c>
      <c r="G38" s="199">
        <v>0.9</v>
      </c>
      <c r="H38" s="187" t="s">
        <v>112</v>
      </c>
    </row>
    <row r="39" spans="1:8">
      <c r="A39" s="177">
        <v>35</v>
      </c>
      <c r="B39" s="177">
        <v>35</v>
      </c>
      <c r="C39" s="178" t="s">
        <v>133</v>
      </c>
      <c r="D39" s="177">
        <v>1</v>
      </c>
      <c r="E39" s="177"/>
      <c r="F39" s="179"/>
      <c r="G39" s="179" t="s">
        <v>152</v>
      </c>
      <c r="H39" s="187" t="s">
        <v>112</v>
      </c>
    </row>
    <row r="40" spans="1:8">
      <c r="A40" s="177">
        <v>36</v>
      </c>
      <c r="B40" s="177">
        <v>36</v>
      </c>
      <c r="C40" s="178" t="s">
        <v>134</v>
      </c>
      <c r="D40" s="177"/>
      <c r="E40" s="177"/>
      <c r="F40" s="197" t="s">
        <v>150</v>
      </c>
      <c r="G40" s="197" t="s">
        <v>152</v>
      </c>
      <c r="H40" s="187" t="s">
        <v>112</v>
      </c>
    </row>
    <row r="41" spans="1:8">
      <c r="A41" s="177">
        <v>37</v>
      </c>
      <c r="B41" s="177">
        <v>37</v>
      </c>
      <c r="C41" s="178" t="s">
        <v>135</v>
      </c>
      <c r="D41" s="177">
        <v>1</v>
      </c>
      <c r="E41" s="177"/>
      <c r="F41" s="179" t="s">
        <v>143</v>
      </c>
      <c r="G41" s="199">
        <v>1</v>
      </c>
      <c r="H41" s="191" t="s">
        <v>129</v>
      </c>
    </row>
    <row r="42" spans="1:8">
      <c r="A42" s="174"/>
      <c r="B42" s="174"/>
      <c r="C42" s="175"/>
      <c r="D42" s="176">
        <f>SUM(D5:D41)</f>
        <v>31</v>
      </c>
      <c r="E42" s="176">
        <f>SUM(E5:E41)</f>
        <v>3</v>
      </c>
      <c r="F42" s="174"/>
      <c r="G42" s="174"/>
      <c r="H42" s="175"/>
    </row>
  </sheetData>
  <pageMargins left="0.41" right="0.2"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tabSelected="1" view="pageBreakPreview" zoomScale="115" zoomScaleNormal="100" zoomScaleSheetLayoutView="115" workbookViewId="0">
      <selection activeCell="E8" sqref="E8"/>
    </sheetView>
  </sheetViews>
  <sheetFormatPr defaultRowHeight="15"/>
  <sheetData>
    <row r="2" spans="1:9" s="166" customFormat="1"/>
    <row r="3" spans="1:9" s="166" customFormat="1"/>
    <row r="10" spans="1:9" ht="33.75" customHeight="1">
      <c r="A10" s="1361" t="s">
        <v>1226</v>
      </c>
      <c r="B10" s="1361"/>
      <c r="C10" s="1361"/>
      <c r="D10" s="1361"/>
      <c r="E10" s="1361"/>
      <c r="F10" s="1361"/>
      <c r="G10" s="1361"/>
      <c r="H10" s="1361"/>
      <c r="I10" s="1361"/>
    </row>
    <row r="11" spans="1:9" ht="24.75" customHeight="1">
      <c r="A11" s="1361" t="s">
        <v>1124</v>
      </c>
      <c r="B11" s="1361"/>
      <c r="C11" s="1361"/>
      <c r="D11" s="1361"/>
      <c r="E11" s="1361"/>
      <c r="F11" s="1361"/>
      <c r="G11" s="1361"/>
      <c r="H11" s="1361"/>
      <c r="I11" s="1361"/>
    </row>
    <row r="12" spans="1:9" ht="24.75" customHeight="1">
      <c r="A12" s="1361" t="s">
        <v>1125</v>
      </c>
      <c r="B12" s="1361"/>
      <c r="C12" s="1361"/>
      <c r="D12" s="1361"/>
      <c r="E12" s="1361"/>
      <c r="F12" s="1361"/>
      <c r="G12" s="1361"/>
      <c r="H12" s="1361"/>
      <c r="I12" s="1361"/>
    </row>
    <row r="13" spans="1:9" ht="29.25" customHeight="1">
      <c r="A13" s="1362" t="s">
        <v>1185</v>
      </c>
      <c r="B13" s="1362"/>
      <c r="C13" s="1362"/>
      <c r="D13" s="1362"/>
      <c r="E13" s="1362"/>
      <c r="F13" s="1362"/>
      <c r="G13" s="1362"/>
      <c r="H13" s="1362"/>
      <c r="I13" s="1362"/>
    </row>
  </sheetData>
  <mergeCells count="4">
    <mergeCell ref="A10:I10"/>
    <mergeCell ref="A11:I11"/>
    <mergeCell ref="A12:I12"/>
    <mergeCell ref="A13:I13"/>
  </mergeCells>
  <printOptions horizontalCentered="1"/>
  <pageMargins left="0.7" right="0.7" top="2.5299999999999998"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51"/>
  <sheetViews>
    <sheetView view="pageBreakPreview" zoomScale="85" zoomScaleNormal="100" zoomScaleSheetLayoutView="85" zoomScalePageLayoutView="78" workbookViewId="0">
      <pane xSplit="4" ySplit="8" topLeftCell="E9" activePane="bottomRight" state="frozen"/>
      <selection activeCell="L8" sqref="L8"/>
      <selection pane="topRight" activeCell="L8" sqref="L8"/>
      <selection pane="bottomLeft" activeCell="L8" sqref="L8"/>
      <selection pane="bottomRight" activeCell="F13" sqref="F13"/>
    </sheetView>
  </sheetViews>
  <sheetFormatPr defaultColWidth="9.140625" defaultRowHeight="16.5"/>
  <cols>
    <col min="1" max="1" width="5.5703125" style="1037" customWidth="1"/>
    <col min="2" max="2" width="38.42578125" style="1037" customWidth="1"/>
    <col min="3" max="3" width="14.42578125" style="1037" customWidth="1"/>
    <col min="4" max="4" width="18.28515625" style="1037" customWidth="1"/>
    <col min="5" max="5" width="20.140625" style="1037" customWidth="1"/>
    <col min="6" max="6" width="21.42578125" style="1037" customWidth="1"/>
    <col min="7" max="16384" width="9.140625" style="1037"/>
  </cols>
  <sheetData>
    <row r="1" spans="1:6">
      <c r="F1" s="1038" t="s">
        <v>755</v>
      </c>
    </row>
    <row r="2" spans="1:6" ht="18.75">
      <c r="A2" s="1363" t="s">
        <v>1186</v>
      </c>
      <c r="B2" s="1363"/>
      <c r="C2" s="1363" t="s">
        <v>25</v>
      </c>
      <c r="D2" s="1363"/>
      <c r="E2" s="1363"/>
      <c r="F2" s="1363"/>
    </row>
    <row r="3" spans="1:6" ht="18.75">
      <c r="A3" s="1363"/>
      <c r="B3" s="1363"/>
      <c r="C3" s="1363" t="s">
        <v>679</v>
      </c>
      <c r="D3" s="1363"/>
      <c r="E3" s="1363"/>
      <c r="F3" s="1363"/>
    </row>
    <row r="4" spans="1:6" ht="12.75" customHeight="1">
      <c r="C4" s="1364"/>
      <c r="D4" s="1364"/>
      <c r="E4" s="1364"/>
      <c r="F4" s="1364"/>
    </row>
    <row r="5" spans="1:6" ht="15" customHeight="1">
      <c r="C5" s="1039"/>
      <c r="D5" s="1039"/>
      <c r="E5" s="1039"/>
      <c r="F5" s="1039"/>
    </row>
    <row r="6" spans="1:6" ht="36" customHeight="1">
      <c r="A6" s="1366" t="s">
        <v>769</v>
      </c>
      <c r="B6" s="1363"/>
      <c r="C6" s="1363"/>
      <c r="D6" s="1363"/>
      <c r="E6" s="1363"/>
      <c r="F6" s="1363"/>
    </row>
    <row r="7" spans="1:6" s="1040" customFormat="1" ht="41.25" customHeight="1">
      <c r="A7" s="1367" t="s">
        <v>1185</v>
      </c>
      <c r="B7" s="1367"/>
      <c r="C7" s="1367"/>
      <c r="D7" s="1367"/>
      <c r="E7" s="1367"/>
      <c r="F7" s="1367"/>
    </row>
    <row r="8" spans="1:6" s="1042" customFormat="1" ht="39.75" customHeight="1">
      <c r="A8" s="1041" t="s">
        <v>12</v>
      </c>
      <c r="B8" s="1041" t="s">
        <v>39</v>
      </c>
      <c r="C8" s="1041" t="s">
        <v>347</v>
      </c>
      <c r="D8" s="1041" t="s">
        <v>770</v>
      </c>
      <c r="E8" s="1041" t="s">
        <v>771</v>
      </c>
      <c r="F8" s="1041" t="s">
        <v>1001</v>
      </c>
    </row>
    <row r="9" spans="1:6" s="1042" customFormat="1" ht="39.75" customHeight="1">
      <c r="A9" s="1041" t="s">
        <v>161</v>
      </c>
      <c r="B9" s="1043" t="s">
        <v>772</v>
      </c>
      <c r="C9" s="1041"/>
      <c r="D9" s="1041"/>
      <c r="E9" s="1041"/>
      <c r="F9" s="1041"/>
    </row>
    <row r="10" spans="1:6" s="1046" customFormat="1" ht="39.75" customHeight="1">
      <c r="A10" s="1044">
        <v>1</v>
      </c>
      <c r="B10" s="1045" t="s">
        <v>680</v>
      </c>
      <c r="C10" s="1044" t="s">
        <v>1127</v>
      </c>
      <c r="D10" s="1180">
        <v>8956336768</v>
      </c>
      <c r="E10" s="1180">
        <v>13944048505</v>
      </c>
      <c r="F10" s="1180">
        <v>5593906037</v>
      </c>
    </row>
    <row r="11" spans="1:6" s="1046" customFormat="1" ht="39.75" customHeight="1">
      <c r="A11" s="1044">
        <v>2</v>
      </c>
      <c r="B11" s="1047" t="s">
        <v>681</v>
      </c>
      <c r="C11" s="1044" t="s">
        <v>1127</v>
      </c>
      <c r="D11" s="1181">
        <v>8755171019</v>
      </c>
      <c r="E11" s="1181">
        <v>13897776173</v>
      </c>
      <c r="F11" s="1181">
        <v>5348050464</v>
      </c>
    </row>
    <row r="12" spans="1:6" s="1046" customFormat="1" ht="39.75" customHeight="1">
      <c r="A12" s="1044">
        <v>3</v>
      </c>
      <c r="B12" s="1045" t="s">
        <v>682</v>
      </c>
      <c r="C12" s="1044" t="s">
        <v>36</v>
      </c>
      <c r="D12" s="1048">
        <v>32.04</v>
      </c>
      <c r="E12" s="1048">
        <v>33.86</v>
      </c>
      <c r="F12" s="1048">
        <v>34.25</v>
      </c>
    </row>
    <row r="13" spans="1:6" s="1046" customFormat="1" ht="39.75" customHeight="1">
      <c r="A13" s="1044">
        <v>4</v>
      </c>
      <c r="B13" s="1045" t="s">
        <v>683</v>
      </c>
      <c r="C13" s="1044" t="s">
        <v>659</v>
      </c>
      <c r="D13" s="1048">
        <v>6.8</v>
      </c>
      <c r="E13" s="1048">
        <v>6.8</v>
      </c>
      <c r="F13" s="1048"/>
    </row>
    <row r="14" spans="1:6" s="1046" customFormat="1" ht="39.75" customHeight="1">
      <c r="A14" s="1044">
        <v>5</v>
      </c>
      <c r="B14" s="1047" t="s">
        <v>684</v>
      </c>
      <c r="C14" s="1044" t="s">
        <v>659</v>
      </c>
      <c r="D14" s="1048">
        <v>5.34</v>
      </c>
      <c r="E14" s="1048">
        <v>4.84</v>
      </c>
      <c r="F14" s="1048">
        <v>4.9800000000000004</v>
      </c>
    </row>
    <row r="15" spans="1:6" s="1046" customFormat="1" ht="39.75" customHeight="1">
      <c r="A15" s="1044">
        <v>6</v>
      </c>
      <c r="B15" s="1047" t="s">
        <v>685</v>
      </c>
      <c r="C15" s="1044" t="s">
        <v>659</v>
      </c>
      <c r="D15" s="1048">
        <f>D16+D17</f>
        <v>1.1500000000000001</v>
      </c>
      <c r="E15" s="1048">
        <f>E16+E17</f>
        <v>1.1500000000000001</v>
      </c>
      <c r="F15" s="1048">
        <f>F16+F17</f>
        <v>1.1500000000000001</v>
      </c>
    </row>
    <row r="16" spans="1:6" s="1053" customFormat="1" ht="39.75" customHeight="1">
      <c r="A16" s="1049" t="s">
        <v>686</v>
      </c>
      <c r="B16" s="1050" t="s">
        <v>687</v>
      </c>
      <c r="C16" s="1051" t="s">
        <v>659</v>
      </c>
      <c r="D16" s="1052">
        <v>1.05</v>
      </c>
      <c r="E16" s="1052">
        <v>1.05</v>
      </c>
      <c r="F16" s="1052">
        <v>1.05</v>
      </c>
    </row>
    <row r="17" spans="1:6" s="1053" customFormat="1" ht="39.75" customHeight="1">
      <c r="A17" s="1049" t="s">
        <v>688</v>
      </c>
      <c r="B17" s="1050" t="s">
        <v>689</v>
      </c>
      <c r="C17" s="1051" t="s">
        <v>659</v>
      </c>
      <c r="D17" s="1052">
        <v>0.1</v>
      </c>
      <c r="E17" s="1052">
        <v>0.1</v>
      </c>
      <c r="F17" s="1052">
        <v>0.1</v>
      </c>
    </row>
    <row r="18" spans="1:6" s="1046" customFormat="1" ht="18" customHeight="1">
      <c r="A18" s="1037"/>
      <c r="B18" s="1037"/>
      <c r="C18" s="1037"/>
      <c r="D18" s="1037"/>
      <c r="E18" s="1037"/>
      <c r="F18" s="1037"/>
    </row>
    <row r="19" spans="1:6" s="1053" customFormat="1" ht="21.95" customHeight="1">
      <c r="A19" s="1365" t="s">
        <v>768</v>
      </c>
      <c r="B19" s="1365"/>
      <c r="C19" s="1365"/>
      <c r="D19" s="1365" t="s">
        <v>1176</v>
      </c>
      <c r="E19" s="1365"/>
      <c r="F19" s="1365"/>
    </row>
    <row r="20" spans="1:6" s="1053" customFormat="1" ht="21.95" customHeight="1">
      <c r="A20" s="1037"/>
      <c r="B20" s="1037"/>
      <c r="C20" s="1037"/>
      <c r="D20" s="1365"/>
      <c r="E20" s="1365"/>
      <c r="F20" s="1365"/>
    </row>
    <row r="21" spans="1:6" s="1046" customFormat="1" ht="34.5" customHeight="1">
      <c r="A21" s="1037"/>
      <c r="B21" s="1037"/>
      <c r="C21" s="1037"/>
      <c r="D21" s="1037"/>
      <c r="E21" s="1037"/>
      <c r="F21" s="1037"/>
    </row>
    <row r="22" spans="1:6" s="1053" customFormat="1" ht="35.25" customHeight="1">
      <c r="A22" s="1037"/>
      <c r="B22" s="1037"/>
      <c r="C22" s="1037"/>
      <c r="D22" s="1037"/>
      <c r="E22" s="1037"/>
      <c r="F22" s="1037"/>
    </row>
    <row r="23" spans="1:6" s="1054" customFormat="1" ht="33" customHeight="1">
      <c r="A23" s="1037"/>
      <c r="B23" s="1037"/>
      <c r="C23" s="1037"/>
      <c r="D23" s="1037"/>
      <c r="E23" s="1037"/>
      <c r="F23" s="1037"/>
    </row>
    <row r="24" spans="1:6" s="1054" customFormat="1" ht="6.75" customHeight="1">
      <c r="A24" s="1037"/>
      <c r="B24" s="1037"/>
      <c r="C24" s="1037"/>
      <c r="D24" s="1037"/>
      <c r="E24" s="1037"/>
      <c r="F24" s="1037"/>
    </row>
    <row r="25" spans="1:6">
      <c r="D25" s="1365"/>
      <c r="E25" s="1365"/>
      <c r="F25" s="1365"/>
    </row>
    <row r="29" spans="1:6" ht="27.75" customHeight="1"/>
    <row r="51" ht="15" customHeight="1"/>
  </sheetData>
  <mergeCells count="11">
    <mergeCell ref="D25:F25"/>
    <mergeCell ref="A6:F6"/>
    <mergeCell ref="A19:C19"/>
    <mergeCell ref="D19:F19"/>
    <mergeCell ref="A7:F7"/>
    <mergeCell ref="D20:F20"/>
    <mergeCell ref="A2:B2"/>
    <mergeCell ref="C2:F2"/>
    <mergeCell ref="A3:B3"/>
    <mergeCell ref="C3:F3"/>
    <mergeCell ref="C4:F4"/>
  </mergeCells>
  <printOptions horizontalCentered="1"/>
  <pageMargins left="0.42" right="0.23" top="0.64" bottom="0.34" header="0.3" footer="0.16"/>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J34"/>
  <sheetViews>
    <sheetView view="pageBreakPreview" topLeftCell="A4" zoomScale="86" zoomScaleNormal="100" zoomScaleSheetLayoutView="86" workbookViewId="0">
      <selection activeCell="B24" sqref="B24"/>
    </sheetView>
  </sheetViews>
  <sheetFormatPr defaultColWidth="9.140625" defaultRowHeight="16.5"/>
  <cols>
    <col min="1" max="1" width="6" style="744" customWidth="1"/>
    <col min="2" max="2" width="44.7109375" style="746" customWidth="1"/>
    <col min="3" max="4" width="16.140625" style="746" customWidth="1"/>
    <col min="5" max="5" width="15.5703125" style="746" customWidth="1"/>
    <col min="6" max="6" width="11.7109375" style="746" customWidth="1"/>
    <col min="7" max="7" width="12.28515625" style="746" customWidth="1"/>
    <col min="8" max="8" width="13.5703125" style="746" customWidth="1"/>
    <col min="9" max="9" width="9.140625" style="746"/>
    <col min="10" max="10" width="9.42578125" style="746" bestFit="1" customWidth="1"/>
    <col min="11" max="16384" width="9.140625" style="746"/>
  </cols>
  <sheetData>
    <row r="1" spans="1:10">
      <c r="A1" s="1375" t="str">
        <f>'B1. KTXH '!A2:B2</f>
        <v>UBND TỈNH BẮC KẠN</v>
      </c>
      <c r="B1" s="1375"/>
      <c r="C1" s="1375"/>
      <c r="D1" s="1376" t="s">
        <v>25</v>
      </c>
      <c r="E1" s="1376"/>
      <c r="F1" s="1376"/>
      <c r="G1" s="1376"/>
      <c r="H1" s="1376"/>
    </row>
    <row r="2" spans="1:10">
      <c r="A2" s="1376" t="s">
        <v>704</v>
      </c>
      <c r="B2" s="1376"/>
      <c r="C2" s="1376"/>
      <c r="D2" s="1376" t="s">
        <v>679</v>
      </c>
      <c r="E2" s="1376"/>
      <c r="F2" s="1376"/>
      <c r="G2" s="1376"/>
      <c r="H2" s="1376"/>
    </row>
    <row r="3" spans="1:10" ht="9" customHeight="1">
      <c r="A3" s="747"/>
      <c r="B3" s="748"/>
      <c r="C3" s="748"/>
      <c r="D3" s="748"/>
      <c r="E3" s="748"/>
      <c r="F3" s="748"/>
      <c r="G3" s="748"/>
      <c r="H3" s="748"/>
    </row>
    <row r="4" spans="1:10" ht="18.75">
      <c r="A4" s="747"/>
      <c r="B4" s="748"/>
      <c r="C4" s="748"/>
      <c r="D4" s="1377" t="s">
        <v>690</v>
      </c>
      <c r="E4" s="1377"/>
      <c r="F4" s="1377"/>
      <c r="G4" s="1377"/>
      <c r="H4" s="1377"/>
    </row>
    <row r="5" spans="1:10" ht="6.75" customHeight="1">
      <c r="A5" s="747"/>
      <c r="B5" s="748"/>
      <c r="C5" s="748"/>
      <c r="D5" s="749"/>
      <c r="E5" s="749"/>
      <c r="F5" s="749"/>
      <c r="G5" s="749"/>
      <c r="H5" s="749"/>
    </row>
    <row r="6" spans="1:10" ht="33" customHeight="1">
      <c r="A6" s="1374" t="s">
        <v>705</v>
      </c>
      <c r="B6" s="1374"/>
      <c r="C6" s="1374"/>
      <c r="D6" s="1374"/>
      <c r="E6" s="1374"/>
      <c r="F6" s="1374"/>
      <c r="G6" s="1374"/>
      <c r="H6" s="1374"/>
    </row>
    <row r="7" spans="1:10" ht="6.75" customHeight="1">
      <c r="A7" s="751"/>
      <c r="B7" s="751"/>
      <c r="C7" s="750"/>
      <c r="D7" s="750"/>
      <c r="F7" s="750"/>
      <c r="G7" s="750"/>
      <c r="H7" s="750"/>
    </row>
    <row r="8" spans="1:10" s="753" customFormat="1" ht="15.75" customHeight="1">
      <c r="A8" s="1370" t="s">
        <v>12</v>
      </c>
      <c r="B8" s="1370" t="s">
        <v>39</v>
      </c>
      <c r="C8" s="1371" t="s">
        <v>691</v>
      </c>
      <c r="D8" s="1371" t="s">
        <v>692</v>
      </c>
      <c r="E8" s="1371" t="s">
        <v>693</v>
      </c>
      <c r="F8" s="1373" t="s">
        <v>694</v>
      </c>
      <c r="G8" s="1373"/>
      <c r="H8" s="1373"/>
    </row>
    <row r="9" spans="1:10" s="753" customFormat="1" ht="15.75">
      <c r="A9" s="1370"/>
      <c r="B9" s="1370"/>
      <c r="C9" s="1372"/>
      <c r="D9" s="1372"/>
      <c r="E9" s="1372"/>
      <c r="F9" s="752" t="s">
        <v>695</v>
      </c>
      <c r="G9" s="752" t="s">
        <v>696</v>
      </c>
      <c r="H9" s="752" t="s">
        <v>697</v>
      </c>
    </row>
    <row r="10" spans="1:10" s="753" customFormat="1" ht="15.75">
      <c r="A10" s="811" t="s">
        <v>161</v>
      </c>
      <c r="B10" s="811" t="s">
        <v>702</v>
      </c>
      <c r="C10" s="811"/>
      <c r="D10" s="811"/>
      <c r="E10" s="811"/>
      <c r="F10" s="816"/>
      <c r="G10" s="816"/>
      <c r="H10" s="816"/>
    </row>
    <row r="11" spans="1:10" s="756" customFormat="1" ht="18.75" customHeight="1">
      <c r="A11" s="812">
        <v>1</v>
      </c>
      <c r="B11" s="813" t="s">
        <v>698</v>
      </c>
      <c r="C11" s="814"/>
      <c r="D11" s="814"/>
      <c r="E11" s="814"/>
      <c r="F11" s="815"/>
      <c r="G11" s="815"/>
      <c r="H11" s="815"/>
      <c r="I11" s="755"/>
      <c r="J11" s="755"/>
    </row>
    <row r="12" spans="1:10" s="760" customFormat="1" ht="20.100000000000001" customHeight="1">
      <c r="A12" s="757" t="s">
        <v>15</v>
      </c>
      <c r="B12" s="758" t="s">
        <v>699</v>
      </c>
      <c r="C12" s="754"/>
      <c r="D12" s="754"/>
      <c r="E12" s="754"/>
      <c r="F12" s="796"/>
      <c r="G12" s="796"/>
      <c r="H12" s="796"/>
      <c r="I12" s="759"/>
      <c r="J12" s="759"/>
    </row>
    <row r="13" spans="1:10" s="760" customFormat="1" ht="20.100000000000001" customHeight="1">
      <c r="A13" s="761" t="s">
        <v>166</v>
      </c>
      <c r="B13" s="762" t="s">
        <v>700</v>
      </c>
      <c r="C13" s="754"/>
      <c r="D13" s="754"/>
      <c r="E13" s="754"/>
      <c r="F13" s="796"/>
      <c r="G13" s="796"/>
      <c r="H13" s="796"/>
      <c r="I13" s="759"/>
      <c r="J13" s="759"/>
    </row>
    <row r="14" spans="1:10" s="760" customFormat="1" ht="20.100000000000001" customHeight="1">
      <c r="A14" s="763" t="s">
        <v>178</v>
      </c>
      <c r="B14" s="764" t="s">
        <v>701</v>
      </c>
      <c r="C14" s="754"/>
      <c r="D14" s="754"/>
      <c r="E14" s="754"/>
      <c r="F14" s="796"/>
      <c r="G14" s="796"/>
      <c r="H14" s="796"/>
      <c r="I14" s="759"/>
      <c r="J14" s="759"/>
    </row>
    <row r="15" spans="1:10" s="756" customFormat="1" ht="17.25" customHeight="1">
      <c r="A15" s="799">
        <v>2</v>
      </c>
      <c r="B15" s="800" t="s">
        <v>717</v>
      </c>
      <c r="C15" s="801"/>
      <c r="D15" s="802"/>
      <c r="E15" s="802"/>
      <c r="F15" s="803"/>
      <c r="G15" s="803"/>
      <c r="H15" s="803"/>
    </row>
    <row r="16" spans="1:10" s="760" customFormat="1" ht="20.100000000000001" customHeight="1">
      <c r="A16" s="757" t="s">
        <v>16</v>
      </c>
      <c r="B16" s="758" t="s">
        <v>699</v>
      </c>
      <c r="C16" s="804"/>
      <c r="D16" s="804"/>
      <c r="E16" s="804"/>
      <c r="F16" s="805"/>
      <c r="G16" s="805"/>
      <c r="H16" s="805"/>
    </row>
    <row r="17" spans="1:10" s="760" customFormat="1" ht="20.100000000000001" customHeight="1">
      <c r="A17" s="761" t="s">
        <v>169</v>
      </c>
      <c r="B17" s="762" t="s">
        <v>700</v>
      </c>
      <c r="C17" s="806"/>
      <c r="D17" s="806"/>
      <c r="E17" s="806"/>
      <c r="F17" s="807"/>
      <c r="G17" s="807"/>
      <c r="H17" s="807"/>
    </row>
    <row r="18" spans="1:10" s="760" customFormat="1" ht="20.100000000000001" customHeight="1">
      <c r="A18" s="765" t="s">
        <v>170</v>
      </c>
      <c r="B18" s="766" t="s">
        <v>701</v>
      </c>
      <c r="C18" s="808"/>
      <c r="D18" s="808"/>
      <c r="E18" s="808"/>
      <c r="F18" s="809"/>
      <c r="G18" s="809"/>
      <c r="H18" s="809"/>
      <c r="I18" s="810"/>
    </row>
    <row r="19" spans="1:10" s="753" customFormat="1" ht="15.75">
      <c r="A19" s="811" t="s">
        <v>162</v>
      </c>
      <c r="B19" s="811" t="s">
        <v>703</v>
      </c>
      <c r="C19" s="811"/>
      <c r="D19" s="811"/>
      <c r="E19" s="811"/>
      <c r="F19" s="816"/>
      <c r="G19" s="816"/>
      <c r="H19" s="816"/>
    </row>
    <row r="20" spans="1:10" s="756" customFormat="1" ht="18.75" customHeight="1">
      <c r="A20" s="812">
        <v>1</v>
      </c>
      <c r="B20" s="813" t="s">
        <v>698</v>
      </c>
      <c r="C20" s="814"/>
      <c r="D20" s="814"/>
      <c r="E20" s="814"/>
      <c r="F20" s="815"/>
      <c r="G20" s="815"/>
      <c r="H20" s="815"/>
      <c r="I20" s="755"/>
      <c r="J20" s="755"/>
    </row>
    <row r="21" spans="1:10" s="760" customFormat="1" ht="20.100000000000001" customHeight="1">
      <c r="A21" s="757" t="s">
        <v>15</v>
      </c>
      <c r="B21" s="758" t="s">
        <v>699</v>
      </c>
      <c r="C21" s="754"/>
      <c r="D21" s="754"/>
      <c r="E21" s="754"/>
      <c r="F21" s="796"/>
      <c r="G21" s="796"/>
      <c r="H21" s="796"/>
      <c r="I21" s="759"/>
      <c r="J21" s="759"/>
    </row>
    <row r="22" spans="1:10" s="760" customFormat="1" ht="20.100000000000001" customHeight="1">
      <c r="A22" s="761" t="s">
        <v>166</v>
      </c>
      <c r="B22" s="762" t="s">
        <v>700</v>
      </c>
      <c r="C22" s="754"/>
      <c r="D22" s="754"/>
      <c r="E22" s="754"/>
      <c r="F22" s="796"/>
      <c r="G22" s="796"/>
      <c r="H22" s="796"/>
      <c r="I22" s="759"/>
      <c r="J22" s="759"/>
    </row>
    <row r="23" spans="1:10" s="760" customFormat="1" ht="20.100000000000001" customHeight="1">
      <c r="A23" s="765" t="s">
        <v>178</v>
      </c>
      <c r="B23" s="766" t="s">
        <v>701</v>
      </c>
      <c r="C23" s="772"/>
      <c r="D23" s="772"/>
      <c r="E23" s="772"/>
      <c r="F23" s="797"/>
      <c r="G23" s="797"/>
      <c r="H23" s="797"/>
      <c r="I23" s="759"/>
      <c r="J23" s="759"/>
    </row>
    <row r="24" spans="1:10" s="756" customFormat="1" ht="17.25" customHeight="1">
      <c r="A24" s="799">
        <v>2</v>
      </c>
      <c r="B24" s="800" t="s">
        <v>717</v>
      </c>
      <c r="C24" s="801"/>
      <c r="D24" s="802"/>
      <c r="E24" s="802"/>
      <c r="F24" s="803"/>
      <c r="G24" s="803"/>
      <c r="H24" s="803"/>
    </row>
    <row r="25" spans="1:10" s="760" customFormat="1" ht="20.100000000000001" customHeight="1">
      <c r="A25" s="757" t="s">
        <v>16</v>
      </c>
      <c r="B25" s="758" t="s">
        <v>699</v>
      </c>
      <c r="C25" s="804"/>
      <c r="D25" s="804"/>
      <c r="E25" s="804"/>
      <c r="F25" s="805"/>
      <c r="G25" s="805"/>
      <c r="H25" s="805"/>
    </row>
    <row r="26" spans="1:10" s="760" customFormat="1" ht="20.100000000000001" customHeight="1">
      <c r="A26" s="761" t="s">
        <v>169</v>
      </c>
      <c r="B26" s="762" t="s">
        <v>700</v>
      </c>
      <c r="C26" s="806"/>
      <c r="D26" s="806"/>
      <c r="E26" s="806"/>
      <c r="F26" s="807"/>
      <c r="G26" s="807"/>
      <c r="H26" s="807"/>
    </row>
    <row r="27" spans="1:10" s="760" customFormat="1" ht="20.100000000000001" customHeight="1">
      <c r="A27" s="765" t="s">
        <v>170</v>
      </c>
      <c r="B27" s="766" t="s">
        <v>701</v>
      </c>
      <c r="C27" s="808"/>
      <c r="D27" s="808"/>
      <c r="E27" s="808"/>
      <c r="F27" s="809"/>
      <c r="G27" s="809"/>
      <c r="H27" s="809"/>
      <c r="I27" s="810"/>
    </row>
    <row r="28" spans="1:10" s="768" customFormat="1" ht="9.75" customHeight="1">
      <c r="A28" s="767"/>
    </row>
    <row r="29" spans="1:10">
      <c r="A29" s="1368" t="str">
        <f>A1</f>
        <v>UBND TỈNH BẮC KẠN</v>
      </c>
      <c r="B29" s="1368"/>
      <c r="C29" s="1368"/>
      <c r="D29" s="1369" t="str">
        <f>A2</f>
        <v>CHI CỤC THỐNG KÊ</v>
      </c>
      <c r="E29" s="1369"/>
      <c r="F29" s="1369"/>
      <c r="G29" s="1369"/>
      <c r="H29" s="1369"/>
    </row>
    <row r="30" spans="1:10">
      <c r="A30" s="769"/>
      <c r="B30" s="770"/>
      <c r="C30" s="771"/>
      <c r="D30" s="771"/>
      <c r="E30" s="771"/>
      <c r="F30" s="770"/>
      <c r="G30" s="770"/>
    </row>
    <row r="31" spans="1:10">
      <c r="A31" s="769"/>
      <c r="B31" s="770"/>
      <c r="C31" s="770"/>
      <c r="D31" s="770"/>
      <c r="E31" s="770"/>
      <c r="F31" s="770"/>
      <c r="G31" s="770"/>
    </row>
    <row r="34" spans="4:7">
      <c r="D34" s="1368"/>
      <c r="E34" s="1368"/>
      <c r="F34" s="1368"/>
      <c r="G34" s="1368"/>
    </row>
  </sheetData>
  <mergeCells count="15">
    <mergeCell ref="A6:H6"/>
    <mergeCell ref="A1:C1"/>
    <mergeCell ref="D1:H1"/>
    <mergeCell ref="A2:C2"/>
    <mergeCell ref="D2:H2"/>
    <mergeCell ref="D4:H4"/>
    <mergeCell ref="A29:C29"/>
    <mergeCell ref="D29:H29"/>
    <mergeCell ref="D34:G34"/>
    <mergeCell ref="A8:A9"/>
    <mergeCell ref="B8:B9"/>
    <mergeCell ref="C8:C9"/>
    <mergeCell ref="D8:D9"/>
    <mergeCell ref="E8:E9"/>
    <mergeCell ref="F8:H8"/>
  </mergeCells>
  <printOptions horizontalCentered="1"/>
  <pageMargins left="0.23622047244094491" right="0.23622047244094491" top="0.42" bottom="0.35433070866141736" header="0.31496062992125984" footer="0.1574803149606299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19"/>
  <sheetViews>
    <sheetView view="pageBreakPreview" zoomScale="85" zoomScaleNormal="100" zoomScaleSheetLayoutView="85" workbookViewId="0">
      <pane xSplit="4" ySplit="9" topLeftCell="E13" activePane="bottomRight" state="frozen"/>
      <selection activeCell="C23" sqref="C23"/>
      <selection pane="topRight" activeCell="C23" sqref="C23"/>
      <selection pane="bottomLeft" activeCell="C23" sqref="C23"/>
      <selection pane="bottomRight" activeCell="C23" sqref="C23"/>
    </sheetView>
  </sheetViews>
  <sheetFormatPr defaultColWidth="9.140625" defaultRowHeight="12.75"/>
  <cols>
    <col min="1" max="1" width="5.7109375" style="777" bestFit="1" customWidth="1"/>
    <col min="2" max="2" width="33.85546875" style="778" customWidth="1"/>
    <col min="3" max="3" width="18.42578125" style="1185" customWidth="1"/>
    <col min="4" max="4" width="22.28515625" style="778" customWidth="1"/>
    <col min="5" max="5" width="22" style="1185" customWidth="1"/>
    <col min="6" max="6" width="20.5703125" style="778" customWidth="1"/>
    <col min="7" max="7" width="12.42578125" style="778" customWidth="1"/>
    <col min="8" max="16384" width="9.140625" style="778"/>
  </cols>
  <sheetData>
    <row r="1" spans="1:7" s="886" customFormat="1" ht="16.5">
      <c r="A1" s="885"/>
      <c r="C1" s="1182"/>
      <c r="E1" s="1182"/>
      <c r="G1" s="887" t="s">
        <v>756</v>
      </c>
    </row>
    <row r="2" spans="1:7" s="745" customFormat="1" ht="18.75">
      <c r="A2" s="1378" t="s">
        <v>1186</v>
      </c>
      <c r="B2" s="1378"/>
      <c r="C2" s="1378" t="s">
        <v>25</v>
      </c>
      <c r="D2" s="1378"/>
      <c r="E2" s="1378"/>
      <c r="F2" s="1378"/>
    </row>
    <row r="3" spans="1:7" s="745" customFormat="1" ht="18.75">
      <c r="A3" s="1378"/>
      <c r="B3" s="1378"/>
      <c r="C3" s="1378" t="s">
        <v>679</v>
      </c>
      <c r="D3" s="1378"/>
      <c r="E3" s="1378"/>
      <c r="F3" s="1378"/>
    </row>
    <row r="4" spans="1:7" s="773" customFormat="1" ht="12" customHeight="1">
      <c r="A4" s="774"/>
      <c r="C4" s="1183"/>
      <c r="E4" s="1183"/>
    </row>
    <row r="5" spans="1:7" s="773" customFormat="1" ht="11.25" customHeight="1">
      <c r="A5" s="774"/>
      <c r="C5" s="775"/>
      <c r="D5" s="776"/>
      <c r="E5" s="776"/>
      <c r="F5" s="776"/>
      <c r="G5" s="776"/>
    </row>
    <row r="6" spans="1:7" s="773" customFormat="1" ht="41.25" customHeight="1">
      <c r="A6" s="1379" t="s">
        <v>1134</v>
      </c>
      <c r="B6" s="1380"/>
      <c r="C6" s="1380"/>
      <c r="D6" s="1380"/>
      <c r="E6" s="1380"/>
      <c r="F6" s="1380"/>
      <c r="G6" s="1380"/>
    </row>
    <row r="7" spans="1:7" s="773" customFormat="1" ht="43.5" customHeight="1">
      <c r="A7" s="1367" t="s">
        <v>1185</v>
      </c>
      <c r="B7" s="1367"/>
      <c r="C7" s="1367"/>
      <c r="D7" s="1367"/>
      <c r="E7" s="1367"/>
      <c r="F7" s="1367"/>
      <c r="G7" s="1367"/>
    </row>
    <row r="8" spans="1:7" s="773" customFormat="1" ht="57.75" customHeight="1">
      <c r="A8" s="779" t="s">
        <v>12</v>
      </c>
      <c r="B8" s="779" t="s">
        <v>160</v>
      </c>
      <c r="C8" s="779" t="s">
        <v>706</v>
      </c>
      <c r="D8" s="779" t="s">
        <v>1048</v>
      </c>
      <c r="E8" s="779" t="s">
        <v>796</v>
      </c>
      <c r="F8" s="779" t="s">
        <v>859</v>
      </c>
      <c r="G8" s="779" t="s">
        <v>20</v>
      </c>
    </row>
    <row r="9" spans="1:7" s="773" customFormat="1" ht="30" customHeight="1">
      <c r="A9" s="780" t="s">
        <v>161</v>
      </c>
      <c r="B9" s="781" t="str">
        <f>'B1. KTXH '!B9</f>
        <v xml:space="preserve">XÃ VÂN TÙNG </v>
      </c>
      <c r="C9" s="782">
        <f>SUM(C10:C17)</f>
        <v>51.109509663754309</v>
      </c>
      <c r="D9" s="953">
        <f>SUM(D10:D17)</f>
        <v>3777</v>
      </c>
      <c r="E9" s="953">
        <v>1081</v>
      </c>
      <c r="F9" s="967">
        <f>D9/C9</f>
        <v>73.900141575385959</v>
      </c>
      <c r="G9" s="780"/>
    </row>
    <row r="10" spans="1:7" s="773" customFormat="1" ht="30" customHeight="1">
      <c r="A10" s="898">
        <v>1</v>
      </c>
      <c r="B10" s="209" t="s">
        <v>963</v>
      </c>
      <c r="C10" s="1186">
        <v>7.0501217897802491</v>
      </c>
      <c r="D10" s="1184">
        <v>518</v>
      </c>
      <c r="E10" s="1184">
        <v>148</v>
      </c>
      <c r="F10" s="968"/>
      <c r="G10" s="783"/>
    </row>
    <row r="11" spans="1:7" s="773" customFormat="1" ht="30" customHeight="1">
      <c r="A11" s="898">
        <v>2</v>
      </c>
      <c r="B11" s="209" t="s">
        <v>960</v>
      </c>
      <c r="C11" s="1186">
        <v>7.6590574530050306</v>
      </c>
      <c r="D11" s="1184">
        <v>571</v>
      </c>
      <c r="E11" s="1184">
        <v>167</v>
      </c>
      <c r="F11" s="968"/>
      <c r="G11" s="783"/>
    </row>
    <row r="12" spans="1:7" s="773" customFormat="1" ht="30" customHeight="1">
      <c r="A12" s="898">
        <v>3</v>
      </c>
      <c r="B12" s="209" t="s">
        <v>1187</v>
      </c>
      <c r="C12" s="1186">
        <v>7.6861212602594646</v>
      </c>
      <c r="D12" s="1184">
        <v>549</v>
      </c>
      <c r="E12" s="1184">
        <v>155</v>
      </c>
      <c r="F12" s="968"/>
      <c r="G12" s="783"/>
    </row>
    <row r="13" spans="1:7" s="773" customFormat="1" ht="30" customHeight="1">
      <c r="A13" s="898">
        <v>4</v>
      </c>
      <c r="B13" s="209" t="s">
        <v>1188</v>
      </c>
      <c r="C13" s="1186">
        <v>4.3302091607095576</v>
      </c>
      <c r="D13" s="1184">
        <v>337</v>
      </c>
      <c r="E13" s="1184">
        <v>83</v>
      </c>
      <c r="F13" s="968"/>
      <c r="G13" s="783"/>
    </row>
    <row r="14" spans="1:7" s="773" customFormat="1" ht="30" customHeight="1">
      <c r="A14" s="898">
        <v>5</v>
      </c>
      <c r="B14" s="209" t="s">
        <v>1189</v>
      </c>
      <c r="C14" s="1186">
        <f>4.7+2.46+0.84+0.044</f>
        <v>8.0440000000000005</v>
      </c>
      <c r="D14" s="1184">
        <v>594</v>
      </c>
      <c r="E14" s="1184">
        <v>152</v>
      </c>
      <c r="F14" s="968"/>
      <c r="G14" s="783"/>
    </row>
    <row r="15" spans="1:7" s="773" customFormat="1" ht="30" customHeight="1">
      <c r="A15" s="898">
        <v>6</v>
      </c>
      <c r="B15" s="209" t="s">
        <v>1190</v>
      </c>
      <c r="C15" s="1186">
        <f>3.37+2.11</f>
        <v>5.48</v>
      </c>
      <c r="D15" s="1184">
        <v>393</v>
      </c>
      <c r="E15" s="1184">
        <v>100</v>
      </c>
      <c r="F15" s="968"/>
      <c r="G15" s="783"/>
    </row>
    <row r="16" spans="1:7" s="773" customFormat="1" ht="30" customHeight="1">
      <c r="A16" s="898">
        <v>7</v>
      </c>
      <c r="B16" s="209" t="s">
        <v>1191</v>
      </c>
      <c r="C16" s="1186">
        <f>2.77+1.79</f>
        <v>4.5600000000000005</v>
      </c>
      <c r="D16" s="1184">
        <v>348</v>
      </c>
      <c r="E16" s="1184">
        <v>115</v>
      </c>
      <c r="F16" s="968"/>
      <c r="G16" s="783"/>
    </row>
    <row r="17" spans="1:7" s="773" customFormat="1" ht="30" customHeight="1">
      <c r="A17" s="898">
        <v>8</v>
      </c>
      <c r="B17" s="209" t="s">
        <v>1192</v>
      </c>
      <c r="C17" s="1186">
        <f>3.4+2.9</f>
        <v>6.3</v>
      </c>
      <c r="D17" s="1184">
        <v>467</v>
      </c>
      <c r="E17" s="1184">
        <v>161</v>
      </c>
      <c r="F17" s="968"/>
      <c r="G17" s="783"/>
    </row>
    <row r="18" spans="1:7" ht="32.25" customHeight="1"/>
    <row r="19" spans="1:7" s="1053" customFormat="1" ht="21.95" customHeight="1">
      <c r="A19" s="1365" t="s">
        <v>768</v>
      </c>
      <c r="B19" s="1365"/>
      <c r="C19" s="1365"/>
      <c r="D19" s="1365" t="s">
        <v>1176</v>
      </c>
      <c r="E19" s="1365"/>
      <c r="F19" s="1365"/>
    </row>
  </sheetData>
  <mergeCells count="8">
    <mergeCell ref="A19:C19"/>
    <mergeCell ref="A2:B2"/>
    <mergeCell ref="A3:B3"/>
    <mergeCell ref="A6:G6"/>
    <mergeCell ref="A7:G7"/>
    <mergeCell ref="C2:F2"/>
    <mergeCell ref="C3:F3"/>
    <mergeCell ref="D19:F19"/>
  </mergeCells>
  <printOptions horizontalCentered="1"/>
  <pageMargins left="0.42" right="0.23622047244094491" top="0.57999999999999996" bottom="0.35433070866141736" header="0.31496062992125984" footer="0.15748031496062992"/>
  <pageSetup paperSize="9" scale="6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29"/>
  <sheetViews>
    <sheetView view="pageBreakPreview" topLeftCell="A3" zoomScaleNormal="100" zoomScaleSheetLayoutView="100" workbookViewId="0">
      <selection activeCell="B12" sqref="B12"/>
    </sheetView>
  </sheetViews>
  <sheetFormatPr defaultColWidth="9.140625" defaultRowHeight="15.75"/>
  <cols>
    <col min="1" max="1" width="5.7109375" style="742" customWidth="1"/>
    <col min="2" max="2" width="42.28515625" style="741" customWidth="1"/>
    <col min="3" max="3" width="25.7109375" style="741" customWidth="1"/>
    <col min="4" max="4" width="24.85546875" style="742" customWidth="1"/>
    <col min="5" max="16384" width="9.140625" style="741"/>
  </cols>
  <sheetData>
    <row r="1" spans="1:8">
      <c r="D1" s="1283" t="s">
        <v>966</v>
      </c>
    </row>
    <row r="2" spans="1:8" ht="18.75">
      <c r="A2" s="1378" t="s">
        <v>1186</v>
      </c>
      <c r="B2" s="1378"/>
      <c r="C2" s="1384" t="s">
        <v>163</v>
      </c>
      <c r="D2" s="1384"/>
    </row>
    <row r="3" spans="1:8" ht="16.5">
      <c r="A3" s="1383"/>
      <c r="B3" s="1383"/>
      <c r="C3" s="1383" t="s">
        <v>21</v>
      </c>
      <c r="D3" s="1383"/>
    </row>
    <row r="4" spans="1:8" ht="10.5" customHeight="1">
      <c r="A4" s="784"/>
      <c r="B4" s="785"/>
      <c r="C4" s="785"/>
    </row>
    <row r="5" spans="1:8" ht="33" customHeight="1">
      <c r="A5" s="1385" t="s">
        <v>1135</v>
      </c>
      <c r="B5" s="1385"/>
      <c r="C5" s="1385"/>
      <c r="D5" s="1385"/>
    </row>
    <row r="6" spans="1:8" ht="44.25" customHeight="1">
      <c r="A6" s="1367" t="s">
        <v>1185</v>
      </c>
      <c r="B6" s="1367"/>
      <c r="C6" s="1367"/>
      <c r="D6" s="1367"/>
    </row>
    <row r="7" spans="1:8" ht="33" customHeight="1">
      <c r="A7" s="1382" t="s">
        <v>12</v>
      </c>
      <c r="B7" s="1382" t="s">
        <v>39</v>
      </c>
      <c r="C7" s="1386" t="s">
        <v>783</v>
      </c>
      <c r="D7" s="1386"/>
    </row>
    <row r="8" spans="1:8" ht="16.5">
      <c r="A8" s="1382"/>
      <c r="B8" s="1382"/>
      <c r="C8" s="1022" t="s">
        <v>795</v>
      </c>
      <c r="D8" s="896" t="s">
        <v>796</v>
      </c>
    </row>
    <row r="9" spans="1:8" ht="21.75" customHeight="1">
      <c r="A9" s="1021"/>
      <c r="B9" s="1021" t="s">
        <v>677</v>
      </c>
      <c r="C9" s="897">
        <f>C10+C11</f>
        <v>6345.9726027397264</v>
      </c>
      <c r="D9" s="897">
        <f>D10+D11</f>
        <v>1081</v>
      </c>
    </row>
    <row r="10" spans="1:8" ht="21.75" customHeight="1">
      <c r="A10" s="1021">
        <v>1</v>
      </c>
      <c r="B10" s="1021" t="s">
        <v>886</v>
      </c>
      <c r="C10" s="897">
        <v>3777</v>
      </c>
      <c r="D10" s="897">
        <f>SUM(D12:D27)</f>
        <v>1081</v>
      </c>
    </row>
    <row r="11" spans="1:8" ht="21.75" customHeight="1">
      <c r="A11" s="1021">
        <v>2</v>
      </c>
      <c r="B11" s="1021" t="s">
        <v>887</v>
      </c>
      <c r="C11" s="897">
        <f>'[38]BIEU 7 - Tam tru '!E20</f>
        <v>2568.9726027397264</v>
      </c>
      <c r="D11" s="897"/>
      <c r="G11" s="1302">
        <f>C11/C10</f>
        <v>0.68016219294141556</v>
      </c>
      <c r="H11" s="1303" t="s">
        <v>1224</v>
      </c>
    </row>
    <row r="12" spans="1:8" s="743" customFormat="1" ht="21.75" customHeight="1">
      <c r="A12" s="210">
        <v>3</v>
      </c>
      <c r="B12" s="211" t="s">
        <v>164</v>
      </c>
      <c r="C12" s="1028"/>
      <c r="D12" s="1029"/>
    </row>
    <row r="13" spans="1:8" ht="21.75" customHeight="1">
      <c r="A13" s="213" t="s">
        <v>156</v>
      </c>
      <c r="B13" s="214" t="s">
        <v>165</v>
      </c>
      <c r="C13" s="1030">
        <v>1910</v>
      </c>
      <c r="D13" s="1030"/>
    </row>
    <row r="14" spans="1:8" ht="21.75" customHeight="1">
      <c r="A14" s="213" t="s">
        <v>157</v>
      </c>
      <c r="B14" s="214" t="s">
        <v>167</v>
      </c>
      <c r="C14" s="1030">
        <f>C10-C13</f>
        <v>1867</v>
      </c>
      <c r="D14" s="1030"/>
    </row>
    <row r="15" spans="1:8" s="743" customFormat="1" ht="21.75" customHeight="1">
      <c r="A15" s="210">
        <v>4</v>
      </c>
      <c r="B15" s="211" t="s">
        <v>168</v>
      </c>
      <c r="C15" s="1028"/>
      <c r="D15" s="1030"/>
    </row>
    <row r="16" spans="1:8" ht="21.75" customHeight="1">
      <c r="A16" s="213" t="s">
        <v>720</v>
      </c>
      <c r="B16" s="214" t="s">
        <v>707</v>
      </c>
      <c r="C16" s="1030">
        <f>233+340+459</f>
        <v>1032</v>
      </c>
      <c r="D16" s="1030"/>
    </row>
    <row r="17" spans="1:8" ht="21.75" customHeight="1">
      <c r="A17" s="213" t="s">
        <v>721</v>
      </c>
      <c r="B17" s="214" t="s">
        <v>708</v>
      </c>
      <c r="C17" s="1030">
        <f>2100+276</f>
        <v>2376</v>
      </c>
      <c r="D17" s="1030"/>
    </row>
    <row r="18" spans="1:8" ht="21.75" customHeight="1">
      <c r="A18" s="213" t="s">
        <v>722</v>
      </c>
      <c r="B18" s="214" t="s">
        <v>171</v>
      </c>
      <c r="C18" s="1030">
        <f>C10-C16-C17</f>
        <v>369</v>
      </c>
      <c r="D18" s="1030"/>
    </row>
    <row r="19" spans="1:8" s="743" customFormat="1" ht="21.75" customHeight="1">
      <c r="A19" s="210">
        <v>5</v>
      </c>
      <c r="B19" s="211" t="s">
        <v>172</v>
      </c>
      <c r="C19" s="1028"/>
      <c r="D19" s="1029"/>
    </row>
    <row r="20" spans="1:8" ht="21.75" customHeight="1">
      <c r="A20" s="213" t="s">
        <v>888</v>
      </c>
      <c r="B20" s="214" t="s">
        <v>790</v>
      </c>
      <c r="C20" s="1030">
        <v>1357</v>
      </c>
      <c r="D20" s="1030">
        <v>362</v>
      </c>
    </row>
    <row r="21" spans="1:8" ht="21.75" customHeight="1">
      <c r="A21" s="213" t="s">
        <v>889</v>
      </c>
      <c r="B21" s="214" t="s">
        <v>791</v>
      </c>
      <c r="C21" s="1030">
        <v>1297</v>
      </c>
      <c r="D21" s="1030">
        <v>372</v>
      </c>
    </row>
    <row r="22" spans="1:8" ht="21.75" customHeight="1">
      <c r="A22" s="213" t="s">
        <v>890</v>
      </c>
      <c r="B22" s="214" t="s">
        <v>792</v>
      </c>
      <c r="C22" s="1030">
        <v>682</v>
      </c>
      <c r="D22" s="1030">
        <v>180</v>
      </c>
    </row>
    <row r="23" spans="1:8" ht="21.75" customHeight="1">
      <c r="A23" s="213" t="s">
        <v>891</v>
      </c>
      <c r="B23" s="214" t="s">
        <v>173</v>
      </c>
      <c r="C23" s="1030">
        <v>254</v>
      </c>
      <c r="D23" s="1030">
        <v>94</v>
      </c>
      <c r="G23" s="1302">
        <f>(C10-C23)/C10</f>
        <v>0.93275086047127354</v>
      </c>
      <c r="H23" s="1303" t="s">
        <v>1225</v>
      </c>
    </row>
    <row r="24" spans="1:8" ht="21.75" customHeight="1">
      <c r="A24" s="213" t="s">
        <v>892</v>
      </c>
      <c r="B24" s="214" t="s">
        <v>794</v>
      </c>
      <c r="C24" s="1030">
        <v>134</v>
      </c>
      <c r="D24" s="1030">
        <v>60</v>
      </c>
    </row>
    <row r="25" spans="1:8" ht="21.75" customHeight="1">
      <c r="A25" s="213" t="s">
        <v>893</v>
      </c>
      <c r="B25" s="214" t="s">
        <v>793</v>
      </c>
      <c r="C25" s="1030">
        <v>18</v>
      </c>
      <c r="D25" s="1030">
        <v>4</v>
      </c>
    </row>
    <row r="26" spans="1:8" ht="21.75" customHeight="1">
      <c r="A26" s="213" t="s">
        <v>1050</v>
      </c>
      <c r="B26" s="214" t="s">
        <v>1051</v>
      </c>
      <c r="C26" s="1030">
        <v>29</v>
      </c>
      <c r="D26" s="1030">
        <v>7</v>
      </c>
    </row>
    <row r="27" spans="1:8" ht="21.75" customHeight="1">
      <c r="A27" s="213" t="s">
        <v>1052</v>
      </c>
      <c r="B27" s="1031" t="s">
        <v>1053</v>
      </c>
      <c r="C27" s="1032">
        <f>2+2+2</f>
        <v>6</v>
      </c>
      <c r="D27" s="1032">
        <v>2</v>
      </c>
    </row>
    <row r="29" spans="1:8" s="1053" customFormat="1" ht="21.95" customHeight="1">
      <c r="A29" s="1055" t="s">
        <v>768</v>
      </c>
      <c r="B29" s="1055"/>
      <c r="C29" s="1055"/>
      <c r="D29" s="1381" t="s">
        <v>1176</v>
      </c>
      <c r="E29" s="1381"/>
      <c r="F29" s="1381"/>
    </row>
  </sheetData>
  <mergeCells count="10">
    <mergeCell ref="D29:F29"/>
    <mergeCell ref="B7:B8"/>
    <mergeCell ref="A7:A8"/>
    <mergeCell ref="A2:B2"/>
    <mergeCell ref="A3:B3"/>
    <mergeCell ref="C2:D2"/>
    <mergeCell ref="C3:D3"/>
    <mergeCell ref="A5:D5"/>
    <mergeCell ref="A6:D6"/>
    <mergeCell ref="C7:D7"/>
  </mergeCells>
  <pageMargins left="0.53" right="0.41" top="0.56000000000000005" bottom="0.75" header="0.3" footer="0.3"/>
  <pageSetup paperSize="9" scale="9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6"/>
  <sheetViews>
    <sheetView view="pageBreakPreview" zoomScale="115" zoomScaleNormal="100" zoomScaleSheetLayoutView="115" workbookViewId="0">
      <selection activeCell="A5" sqref="A5:D5"/>
    </sheetView>
  </sheetViews>
  <sheetFormatPr defaultColWidth="9.140625" defaultRowHeight="15"/>
  <cols>
    <col min="1" max="1" width="8.5703125" style="878" customWidth="1"/>
    <col min="2" max="2" width="41.5703125" style="531" customWidth="1"/>
    <col min="3" max="3" width="26.42578125" style="531" customWidth="1"/>
    <col min="4" max="4" width="22.7109375" style="531" customWidth="1"/>
    <col min="5" max="16384" width="9.140625" style="531"/>
  </cols>
  <sheetData>
    <row r="1" spans="1:6" ht="15.75">
      <c r="D1" s="1284" t="s">
        <v>1193</v>
      </c>
    </row>
    <row r="2" spans="1:6">
      <c r="A2" s="1387" t="str">
        <f>'B3. TP Danso'!A2:B2</f>
        <v>UBND TỈNH BẮC KẠN</v>
      </c>
      <c r="B2" s="1388"/>
      <c r="C2" s="1390" t="s">
        <v>163</v>
      </c>
      <c r="D2" s="1390"/>
    </row>
    <row r="3" spans="1:6" ht="15.75">
      <c r="A3" s="1384"/>
      <c r="B3" s="1384"/>
      <c r="C3" s="1384" t="s">
        <v>21</v>
      </c>
      <c r="D3" s="1384"/>
    </row>
    <row r="4" spans="1:6" ht="9" customHeight="1"/>
    <row r="5" spans="1:6" ht="30" customHeight="1">
      <c r="A5" s="1391" t="s">
        <v>1136</v>
      </c>
      <c r="B5" s="1391"/>
      <c r="C5" s="1391"/>
      <c r="D5" s="1391"/>
    </row>
    <row r="6" spans="1:6" ht="39" customHeight="1">
      <c r="A6" s="1389" t="str">
        <f>'B3. TP Danso'!A6:C6</f>
        <v>(Kèm theo Đề án số       /ĐA-UBND ngày       /6/2022 của UBND tỉnh Bắc Kạn)</v>
      </c>
      <c r="B6" s="1389"/>
      <c r="C6" s="1389"/>
      <c r="D6" s="1389"/>
    </row>
    <row r="7" spans="1:6" ht="31.5" customHeight="1">
      <c r="A7" s="1179" t="s">
        <v>12</v>
      </c>
      <c r="B7" s="1179" t="s">
        <v>174</v>
      </c>
      <c r="C7" s="1179" t="s">
        <v>773</v>
      </c>
      <c r="D7" s="1179" t="s">
        <v>856</v>
      </c>
    </row>
    <row r="8" spans="1:6" ht="31.5" customHeight="1">
      <c r="A8" s="1179"/>
      <c r="B8" s="211" t="s">
        <v>709</v>
      </c>
      <c r="C8" s="1187">
        <f>C9+C14</f>
        <v>3669</v>
      </c>
      <c r="D8" s="1188"/>
    </row>
    <row r="9" spans="1:6" s="212" customFormat="1" ht="31.5" customHeight="1">
      <c r="A9" s="210" t="s">
        <v>13</v>
      </c>
      <c r="B9" s="211" t="s">
        <v>175</v>
      </c>
      <c r="C9" s="1187">
        <f>SUM(C10:C13)</f>
        <v>2499</v>
      </c>
      <c r="D9" s="1189">
        <f t="shared" ref="D9:D14" si="0">C9/$C$8*100</f>
        <v>68.111201962387568</v>
      </c>
    </row>
    <row r="10" spans="1:6" ht="31.5" customHeight="1">
      <c r="A10" s="213" t="s">
        <v>15</v>
      </c>
      <c r="B10" s="214" t="s">
        <v>176</v>
      </c>
      <c r="C10" s="1190">
        <v>80</v>
      </c>
      <c r="D10" s="1191">
        <f t="shared" si="0"/>
        <v>2.1804306350504223</v>
      </c>
    </row>
    <row r="11" spans="1:6" ht="31.5" customHeight="1">
      <c r="A11" s="213" t="s">
        <v>166</v>
      </c>
      <c r="B11" s="214" t="s">
        <v>177</v>
      </c>
      <c r="C11" s="1190">
        <v>480</v>
      </c>
      <c r="D11" s="1191">
        <f t="shared" si="0"/>
        <v>13.082583810302534</v>
      </c>
    </row>
    <row r="12" spans="1:6" s="212" customFormat="1" ht="31.5" customHeight="1">
      <c r="A12" s="213" t="s">
        <v>178</v>
      </c>
      <c r="B12" s="214" t="s">
        <v>972</v>
      </c>
      <c r="C12" s="1190">
        <v>1103</v>
      </c>
      <c r="D12" s="1191">
        <f t="shared" si="0"/>
        <v>30.062687380757701</v>
      </c>
    </row>
    <row r="13" spans="1:6" ht="31.5" customHeight="1">
      <c r="A13" s="213" t="s">
        <v>179</v>
      </c>
      <c r="B13" s="214" t="s">
        <v>180</v>
      </c>
      <c r="C13" s="1190">
        <v>836</v>
      </c>
      <c r="D13" s="1191">
        <f t="shared" si="0"/>
        <v>22.785500136276916</v>
      </c>
    </row>
    <row r="14" spans="1:6" s="212" customFormat="1" ht="31.5" customHeight="1">
      <c r="A14" s="210" t="s">
        <v>17</v>
      </c>
      <c r="B14" s="211" t="s">
        <v>1054</v>
      </c>
      <c r="C14" s="1187">
        <v>1170</v>
      </c>
      <c r="D14" s="1189">
        <f t="shared" si="0"/>
        <v>31.888798037612425</v>
      </c>
    </row>
    <row r="15" spans="1:6" ht="16.5">
      <c r="A15" s="1036"/>
      <c r="B15" s="215"/>
      <c r="C15" s="786"/>
    </row>
    <row r="16" spans="1:6" s="1053" customFormat="1" ht="21.95" customHeight="1">
      <c r="A16" s="1365" t="s">
        <v>768</v>
      </c>
      <c r="B16" s="1365"/>
      <c r="C16" s="1365" t="s">
        <v>1176</v>
      </c>
      <c r="D16" s="1365"/>
      <c r="E16" s="1055"/>
      <c r="F16" s="1055"/>
    </row>
  </sheetData>
  <mergeCells count="8">
    <mergeCell ref="A16:B16"/>
    <mergeCell ref="C16:D16"/>
    <mergeCell ref="A2:B2"/>
    <mergeCell ref="A3:B3"/>
    <mergeCell ref="A6:D6"/>
    <mergeCell ref="C2:D2"/>
    <mergeCell ref="C3:D3"/>
    <mergeCell ref="A5:D5"/>
  </mergeCells>
  <pageMargins left="0.61" right="0.48" top="0.48" bottom="0.75" header="0.3" footer="0.3"/>
  <pageSetup paperSize="9" scale="9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77"/>
  <sheetViews>
    <sheetView view="pageBreakPreview" zoomScaleNormal="100" zoomScaleSheetLayoutView="100" workbookViewId="0">
      <pane xSplit="2" ySplit="9" topLeftCell="C49" activePane="bottomRight" state="frozen"/>
      <selection activeCell="C23" sqref="C23"/>
      <selection pane="topRight" activeCell="C23" sqref="C23"/>
      <selection pane="bottomLeft" activeCell="C23" sqref="C23"/>
      <selection pane="bottomRight" activeCell="C23" sqref="C23"/>
    </sheetView>
  </sheetViews>
  <sheetFormatPr defaultColWidth="9.140625" defaultRowHeight="15.75"/>
  <cols>
    <col min="1" max="1" width="5.7109375" style="557" bestFit="1" customWidth="1"/>
    <col min="2" max="2" width="56.5703125" style="557" customWidth="1"/>
    <col min="3" max="3" width="20.42578125" style="557" customWidth="1"/>
    <col min="4" max="4" width="19.7109375" style="557" customWidth="1"/>
    <col min="5" max="5" width="21" style="557" customWidth="1"/>
    <col min="6" max="6" width="23.140625" style="557" customWidth="1"/>
    <col min="7" max="16384" width="9.140625" style="557"/>
  </cols>
  <sheetData>
    <row r="1" spans="1:6" ht="18.75">
      <c r="F1" s="888" t="s">
        <v>967</v>
      </c>
    </row>
    <row r="2" spans="1:6" ht="18.75">
      <c r="A2" s="1394" t="str">
        <f>'B4. TPLaodong'!A2:B2</f>
        <v>UBND TỈNH BẮC KẠN</v>
      </c>
      <c r="B2" s="1394"/>
      <c r="C2" s="1395" t="s">
        <v>163</v>
      </c>
      <c r="D2" s="1395"/>
      <c r="E2" s="1395"/>
      <c r="F2" s="1395"/>
    </row>
    <row r="3" spans="1:6" ht="18.75">
      <c r="A3" s="1395"/>
      <c r="B3" s="1395"/>
      <c r="C3" s="1395" t="s">
        <v>183</v>
      </c>
      <c r="D3" s="1395"/>
      <c r="E3" s="1395"/>
      <c r="F3" s="1395"/>
    </row>
    <row r="4" spans="1:6" ht="12" customHeight="1">
      <c r="A4" s="739"/>
      <c r="B4" s="739"/>
      <c r="C4" s="739"/>
      <c r="D4" s="740"/>
      <c r="E4" s="740"/>
      <c r="F4" s="740"/>
    </row>
    <row r="5" spans="1:6" ht="37.5" customHeight="1">
      <c r="A5" s="1396" t="s">
        <v>1130</v>
      </c>
      <c r="B5" s="1396"/>
      <c r="C5" s="1396"/>
      <c r="D5" s="1396"/>
      <c r="E5" s="1396"/>
      <c r="F5" s="1396"/>
    </row>
    <row r="6" spans="1:6" ht="33" customHeight="1">
      <c r="A6" s="1393" t="str">
        <f>'B4. TPLaodong'!A6:C6</f>
        <v>(Kèm theo Đề án số       /ĐA-UBND ngày       /6/2022 của UBND tỉnh Bắc Kạn)</v>
      </c>
      <c r="B6" s="1393"/>
      <c r="C6" s="1393"/>
      <c r="D6" s="1393"/>
      <c r="E6" s="1393"/>
      <c r="F6" s="1393"/>
    </row>
    <row r="7" spans="1:6" ht="17.25" customHeight="1">
      <c r="A7" s="846"/>
      <c r="B7" s="846"/>
      <c r="C7" s="846"/>
      <c r="D7" s="846"/>
      <c r="E7" s="846"/>
      <c r="F7" s="847" t="s">
        <v>184</v>
      </c>
    </row>
    <row r="8" spans="1:6" s="1101" customFormat="1" ht="30.75" customHeight="1">
      <c r="A8" s="1178" t="s">
        <v>185</v>
      </c>
      <c r="B8" s="1178" t="s">
        <v>186</v>
      </c>
      <c r="C8" s="1192" t="s">
        <v>770</v>
      </c>
      <c r="D8" s="1192" t="s">
        <v>771</v>
      </c>
      <c r="E8" s="1192" t="s">
        <v>1001</v>
      </c>
      <c r="F8" s="1192" t="s">
        <v>23</v>
      </c>
    </row>
    <row r="9" spans="1:6" s="1102" customFormat="1" ht="26.25" customHeight="1">
      <c r="A9" s="1193" t="s">
        <v>161</v>
      </c>
      <c r="B9" s="1194" t="s">
        <v>187</v>
      </c>
      <c r="C9" s="1195">
        <v>8956336768</v>
      </c>
      <c r="D9" s="1195">
        <v>13944048505</v>
      </c>
      <c r="E9" s="1195">
        <v>5593906037</v>
      </c>
      <c r="F9" s="1196">
        <v>42912873302</v>
      </c>
    </row>
    <row r="10" spans="1:6" s="1101" customFormat="1" ht="26.25" customHeight="1">
      <c r="A10" s="1193" t="s">
        <v>13</v>
      </c>
      <c r="B10" s="1194" t="s">
        <v>188</v>
      </c>
      <c r="C10" s="1195">
        <v>23600000</v>
      </c>
      <c r="D10" s="1195">
        <v>38606050</v>
      </c>
      <c r="E10" s="1195">
        <v>43938000</v>
      </c>
      <c r="F10" s="1196">
        <v>132402050</v>
      </c>
    </row>
    <row r="11" spans="1:6" s="1101" customFormat="1" ht="26.25" customHeight="1">
      <c r="A11" s="1197" t="s">
        <v>15</v>
      </c>
      <c r="B11" s="1198" t="s">
        <v>189</v>
      </c>
      <c r="C11" s="1199"/>
      <c r="D11" s="1199"/>
      <c r="E11" s="1199"/>
      <c r="F11" s="1196">
        <v>0</v>
      </c>
    </row>
    <row r="12" spans="1:6" s="1101" customFormat="1" ht="26.25" customHeight="1">
      <c r="A12" s="1197" t="s">
        <v>166</v>
      </c>
      <c r="B12" s="1198" t="s">
        <v>190</v>
      </c>
      <c r="C12" s="1199">
        <v>21250000</v>
      </c>
      <c r="D12" s="1199">
        <v>27057000</v>
      </c>
      <c r="E12" s="1199">
        <v>13735000</v>
      </c>
      <c r="F12" s="1196">
        <v>68150000</v>
      </c>
    </row>
    <row r="13" spans="1:6" s="1101" customFormat="1" ht="26.25" customHeight="1">
      <c r="A13" s="1197" t="s">
        <v>178</v>
      </c>
      <c r="B13" s="1198" t="s">
        <v>191</v>
      </c>
      <c r="C13" s="1199"/>
      <c r="D13" s="1199"/>
      <c r="E13" s="1199"/>
      <c r="F13" s="1196">
        <v>0</v>
      </c>
    </row>
    <row r="14" spans="1:6" s="1101" customFormat="1" ht="26.25" customHeight="1">
      <c r="A14" s="1197" t="s">
        <v>179</v>
      </c>
      <c r="B14" s="1198" t="s">
        <v>192</v>
      </c>
      <c r="C14" s="1199"/>
      <c r="D14" s="1199"/>
      <c r="E14" s="1199"/>
      <c r="F14" s="1196">
        <v>0</v>
      </c>
    </row>
    <row r="15" spans="1:6" s="1101" customFormat="1" ht="26.25" customHeight="1">
      <c r="A15" s="1197" t="s">
        <v>181</v>
      </c>
      <c r="B15" s="1198" t="s">
        <v>193</v>
      </c>
      <c r="C15" s="1199"/>
      <c r="D15" s="1199"/>
      <c r="E15" s="1199"/>
      <c r="F15" s="1196">
        <v>0</v>
      </c>
    </row>
    <row r="16" spans="1:6" s="1101" customFormat="1" ht="26.25" customHeight="1">
      <c r="A16" s="1197" t="s">
        <v>182</v>
      </c>
      <c r="B16" s="1198" t="s">
        <v>194</v>
      </c>
      <c r="C16" s="1199"/>
      <c r="D16" s="1199"/>
      <c r="E16" s="1199"/>
      <c r="F16" s="1196">
        <v>0</v>
      </c>
    </row>
    <row r="17" spans="1:6" s="1101" customFormat="1" ht="26.25" customHeight="1">
      <c r="A17" s="1197" t="s">
        <v>195</v>
      </c>
      <c r="B17" s="1198" t="s">
        <v>196</v>
      </c>
      <c r="C17" s="1199"/>
      <c r="D17" s="1199"/>
      <c r="E17" s="1199"/>
      <c r="F17" s="1196">
        <v>0</v>
      </c>
    </row>
    <row r="18" spans="1:6" s="1101" customFormat="1" ht="26.25" customHeight="1">
      <c r="A18" s="1197" t="s">
        <v>197</v>
      </c>
      <c r="B18" s="1198" t="s">
        <v>198</v>
      </c>
      <c r="C18" s="1199">
        <v>2350000</v>
      </c>
      <c r="D18" s="1199">
        <v>11549050</v>
      </c>
      <c r="E18" s="1199">
        <v>30203000</v>
      </c>
      <c r="F18" s="1196">
        <v>64252050</v>
      </c>
    </row>
    <row r="19" spans="1:6" s="1101" customFormat="1" ht="26.25" customHeight="1">
      <c r="A19" s="1197" t="s">
        <v>199</v>
      </c>
      <c r="B19" s="1198" t="s">
        <v>200</v>
      </c>
      <c r="C19" s="1199"/>
      <c r="D19" s="1199"/>
      <c r="E19" s="1199"/>
      <c r="F19" s="1196">
        <v>0</v>
      </c>
    </row>
    <row r="20" spans="1:6" s="1101" customFormat="1" ht="26.25" customHeight="1">
      <c r="A20" s="1197" t="s">
        <v>201</v>
      </c>
      <c r="B20" s="1198" t="s">
        <v>737</v>
      </c>
      <c r="C20" s="1199"/>
      <c r="D20" s="1199"/>
      <c r="E20" s="1199"/>
      <c r="F20" s="1196">
        <v>0</v>
      </c>
    </row>
    <row r="21" spans="1:6" s="1101" customFormat="1" ht="26.25" customHeight="1">
      <c r="A21" s="1193" t="s">
        <v>17</v>
      </c>
      <c r="B21" s="1194" t="s">
        <v>202</v>
      </c>
      <c r="C21" s="1195">
        <v>107673429</v>
      </c>
      <c r="D21" s="1195">
        <v>148488889</v>
      </c>
      <c r="E21" s="1195">
        <v>239913787</v>
      </c>
      <c r="F21" s="1196">
        <v>1547685103</v>
      </c>
    </row>
    <row r="22" spans="1:6" s="1101" customFormat="1" ht="26.25" customHeight="1">
      <c r="A22" s="1197" t="s">
        <v>16</v>
      </c>
      <c r="B22" s="1198" t="s">
        <v>203</v>
      </c>
      <c r="C22" s="1199">
        <v>49071324</v>
      </c>
      <c r="D22" s="1199">
        <v>77081480</v>
      </c>
      <c r="E22" s="1199">
        <v>80196666</v>
      </c>
      <c r="F22" s="1196">
        <v>293178881</v>
      </c>
    </row>
    <row r="23" spans="1:6" s="1101" customFormat="1" ht="26.25" customHeight="1">
      <c r="A23" s="1197" t="s">
        <v>169</v>
      </c>
      <c r="B23" s="1198" t="s">
        <v>204</v>
      </c>
      <c r="C23" s="1199"/>
      <c r="D23" s="1199"/>
      <c r="E23" s="1199"/>
      <c r="F23" s="1196">
        <v>22203416</v>
      </c>
    </row>
    <row r="24" spans="1:6" s="1101" customFormat="1" ht="26.25" customHeight="1">
      <c r="A24" s="1197" t="s">
        <v>170</v>
      </c>
      <c r="B24" s="1198" t="s">
        <v>205</v>
      </c>
      <c r="C24" s="1199">
        <v>3437524</v>
      </c>
      <c r="D24" s="1199">
        <v>12532764</v>
      </c>
      <c r="E24" s="1199">
        <v>36734042</v>
      </c>
      <c r="F24" s="1196">
        <v>59958506</v>
      </c>
    </row>
    <row r="25" spans="1:6" s="1101" customFormat="1" ht="26.25" customHeight="1">
      <c r="A25" s="1197" t="s">
        <v>206</v>
      </c>
      <c r="B25" s="1198" t="s">
        <v>207</v>
      </c>
      <c r="C25" s="1199"/>
      <c r="D25" s="1199"/>
      <c r="E25" s="1199"/>
      <c r="F25" s="1196">
        <v>0</v>
      </c>
    </row>
    <row r="26" spans="1:6" s="1101" customFormat="1" ht="26.25" customHeight="1">
      <c r="A26" s="1197" t="s">
        <v>208</v>
      </c>
      <c r="B26" s="1198" t="s">
        <v>738</v>
      </c>
      <c r="C26" s="1199"/>
      <c r="D26" s="1199"/>
      <c r="E26" s="1199"/>
      <c r="F26" s="1196">
        <v>925440000</v>
      </c>
    </row>
    <row r="27" spans="1:6" s="1101" customFormat="1" ht="26.25" customHeight="1">
      <c r="A27" s="1197" t="s">
        <v>209</v>
      </c>
      <c r="B27" s="1198" t="s">
        <v>210</v>
      </c>
      <c r="C27" s="1199">
        <v>15835519</v>
      </c>
      <c r="D27" s="1199">
        <v>22333767</v>
      </c>
      <c r="E27" s="1199">
        <v>48486927</v>
      </c>
      <c r="F27" s="1196">
        <v>96375928</v>
      </c>
    </row>
    <row r="28" spans="1:6" s="1101" customFormat="1" ht="26.25" customHeight="1">
      <c r="A28" s="1197" t="s">
        <v>211</v>
      </c>
      <c r="B28" s="1198" t="s">
        <v>212</v>
      </c>
      <c r="C28" s="1199"/>
      <c r="D28" s="1199"/>
      <c r="E28" s="1199"/>
      <c r="F28" s="1196">
        <v>0</v>
      </c>
    </row>
    <row r="29" spans="1:6" s="1101" customFormat="1" ht="26.25" customHeight="1">
      <c r="A29" s="1197" t="s">
        <v>213</v>
      </c>
      <c r="B29" s="1198" t="s">
        <v>214</v>
      </c>
      <c r="C29" s="1199"/>
      <c r="D29" s="1199"/>
      <c r="E29" s="1199"/>
      <c r="F29" s="1196">
        <v>0</v>
      </c>
    </row>
    <row r="30" spans="1:6" s="1101" customFormat="1" ht="26.25" customHeight="1">
      <c r="A30" s="1197" t="s">
        <v>215</v>
      </c>
      <c r="B30" s="1198" t="s">
        <v>216</v>
      </c>
      <c r="C30" s="1199"/>
      <c r="D30" s="1200"/>
      <c r="E30" s="1200"/>
      <c r="F30" s="1196">
        <v>0</v>
      </c>
    </row>
    <row r="31" spans="1:6" s="1101" customFormat="1" ht="26.25" customHeight="1">
      <c r="A31" s="1197" t="s">
        <v>217</v>
      </c>
      <c r="B31" s="1198" t="s">
        <v>218</v>
      </c>
      <c r="C31" s="1199"/>
      <c r="D31" s="1199"/>
      <c r="E31" s="1199"/>
      <c r="F31" s="1196">
        <v>0</v>
      </c>
    </row>
    <row r="32" spans="1:6" s="1101" customFormat="1" ht="26.25" customHeight="1">
      <c r="A32" s="1197" t="s">
        <v>219</v>
      </c>
      <c r="B32" s="1198" t="s">
        <v>220</v>
      </c>
      <c r="C32" s="1199">
        <v>39329062</v>
      </c>
      <c r="D32" s="1199">
        <v>36540878</v>
      </c>
      <c r="E32" s="1199">
        <v>74496152</v>
      </c>
      <c r="F32" s="1196">
        <v>150366092</v>
      </c>
    </row>
    <row r="33" spans="1:6" s="1101" customFormat="1" ht="26.25" customHeight="1">
      <c r="A33" s="1197" t="s">
        <v>221</v>
      </c>
      <c r="B33" s="1198" t="s">
        <v>222</v>
      </c>
      <c r="C33" s="1199"/>
      <c r="D33" s="1199"/>
      <c r="E33" s="1199"/>
      <c r="F33" s="1196">
        <v>0</v>
      </c>
    </row>
    <row r="34" spans="1:6" s="1101" customFormat="1" ht="26.25" customHeight="1">
      <c r="A34" s="1197" t="s">
        <v>223</v>
      </c>
      <c r="B34" s="1198" t="s">
        <v>224</v>
      </c>
      <c r="C34" s="1199"/>
      <c r="D34" s="1199"/>
      <c r="E34" s="1199"/>
      <c r="F34" s="1196">
        <v>162280</v>
      </c>
    </row>
    <row r="35" spans="1:6" s="1103" customFormat="1" ht="26.25" customHeight="1">
      <c r="A35" s="1193" t="s">
        <v>14</v>
      </c>
      <c r="B35" s="1194" t="s">
        <v>225</v>
      </c>
      <c r="C35" s="1195">
        <v>7390333300</v>
      </c>
      <c r="D35" s="1195">
        <v>13247890537</v>
      </c>
      <c r="E35" s="1195">
        <v>4247027000</v>
      </c>
      <c r="F35" s="1196">
        <v>35488641997</v>
      </c>
    </row>
    <row r="36" spans="1:6" s="1101" customFormat="1" ht="26.25" customHeight="1">
      <c r="A36" s="1197" t="s">
        <v>156</v>
      </c>
      <c r="B36" s="1198" t="s">
        <v>453</v>
      </c>
      <c r="C36" s="1199">
        <v>3889407000</v>
      </c>
      <c r="D36" s="1199">
        <v>4598996000</v>
      </c>
      <c r="E36" s="1199">
        <v>3935967000</v>
      </c>
      <c r="F36" s="1196">
        <v>16261298000</v>
      </c>
    </row>
    <row r="37" spans="1:6" s="1101" customFormat="1" ht="26.25" customHeight="1">
      <c r="A37" s="1197" t="s">
        <v>157</v>
      </c>
      <c r="B37" s="1198" t="s">
        <v>226</v>
      </c>
      <c r="C37" s="1199">
        <v>3500926300</v>
      </c>
      <c r="D37" s="1199">
        <v>8648894537</v>
      </c>
      <c r="E37" s="1199">
        <v>311060000</v>
      </c>
      <c r="F37" s="1196">
        <v>19227343997</v>
      </c>
    </row>
    <row r="38" spans="1:6" s="1103" customFormat="1" ht="26.25" customHeight="1">
      <c r="A38" s="1193" t="s">
        <v>9</v>
      </c>
      <c r="B38" s="1194" t="s">
        <v>227</v>
      </c>
      <c r="C38" s="1195">
        <v>750688059</v>
      </c>
      <c r="D38" s="1195">
        <v>201165749</v>
      </c>
      <c r="E38" s="1195">
        <v>46272332</v>
      </c>
      <c r="F38" s="1196">
        <v>2295685432</v>
      </c>
    </row>
    <row r="39" spans="1:6" s="1103" customFormat="1" ht="26.25" customHeight="1">
      <c r="A39" s="1193" t="s">
        <v>10</v>
      </c>
      <c r="B39" s="1194" t="s">
        <v>228</v>
      </c>
      <c r="C39" s="1195">
        <v>684041980</v>
      </c>
      <c r="D39" s="1195">
        <v>307897280</v>
      </c>
      <c r="E39" s="1195">
        <v>1016754918</v>
      </c>
      <c r="F39" s="1196">
        <v>3448458720</v>
      </c>
    </row>
    <row r="40" spans="1:6" s="1104" customFormat="1" ht="26.25" customHeight="1">
      <c r="A40" s="1193" t="s">
        <v>162</v>
      </c>
      <c r="B40" s="1194" t="s">
        <v>229</v>
      </c>
      <c r="C40" s="1195">
        <v>8755171019</v>
      </c>
      <c r="D40" s="1195">
        <v>13897776173</v>
      </c>
      <c r="E40" s="1195">
        <v>5348050464</v>
      </c>
      <c r="F40" s="1196">
        <v>41668891589</v>
      </c>
    </row>
    <row r="41" spans="1:6" s="1103" customFormat="1" ht="26.25" customHeight="1">
      <c r="A41" s="1193" t="s">
        <v>13</v>
      </c>
      <c r="B41" s="1194" t="s">
        <v>230</v>
      </c>
      <c r="C41" s="1195">
        <v>6079023391</v>
      </c>
      <c r="D41" s="1195">
        <v>8229783255</v>
      </c>
      <c r="E41" s="1195">
        <v>4848914775</v>
      </c>
      <c r="F41" s="1196">
        <v>26602714582</v>
      </c>
    </row>
    <row r="42" spans="1:6" s="1101" customFormat="1" ht="26.25" customHeight="1">
      <c r="A42" s="1197" t="s">
        <v>15</v>
      </c>
      <c r="B42" s="1198" t="s">
        <v>231</v>
      </c>
      <c r="C42" s="1199">
        <v>16000000</v>
      </c>
      <c r="D42" s="1199">
        <v>16000000</v>
      </c>
      <c r="E42" s="1199">
        <v>16000000</v>
      </c>
      <c r="F42" s="1196">
        <v>48000000</v>
      </c>
    </row>
    <row r="43" spans="1:6" s="1101" customFormat="1" ht="26.25" customHeight="1">
      <c r="A43" s="1197" t="s">
        <v>166</v>
      </c>
      <c r="B43" s="1198" t="s">
        <v>232</v>
      </c>
      <c r="C43" s="1199">
        <v>169048800</v>
      </c>
      <c r="D43" s="1199">
        <v>147287800</v>
      </c>
      <c r="E43" s="1199">
        <v>149100000</v>
      </c>
      <c r="F43" s="1196">
        <v>630578600</v>
      </c>
    </row>
    <row r="44" spans="1:6" s="1101" customFormat="1" ht="26.25" customHeight="1">
      <c r="A44" s="1197" t="s">
        <v>178</v>
      </c>
      <c r="B44" s="1198" t="s">
        <v>233</v>
      </c>
      <c r="C44" s="1199"/>
      <c r="D44" s="1199"/>
      <c r="E44" s="1199"/>
      <c r="F44" s="1196">
        <v>0</v>
      </c>
    </row>
    <row r="45" spans="1:6" s="1101" customFormat="1" ht="26.25" customHeight="1">
      <c r="A45" s="1197" t="s">
        <v>179</v>
      </c>
      <c r="B45" s="1198" t="s">
        <v>234</v>
      </c>
      <c r="C45" s="1199"/>
      <c r="D45" s="1199"/>
      <c r="E45" s="1199"/>
      <c r="F45" s="1196">
        <v>0</v>
      </c>
    </row>
    <row r="46" spans="1:6" s="1101" customFormat="1" ht="26.25" customHeight="1">
      <c r="A46" s="1197" t="s">
        <v>181</v>
      </c>
      <c r="B46" s="1198" t="s">
        <v>235</v>
      </c>
      <c r="C46" s="1199">
        <v>11950000</v>
      </c>
      <c r="D46" s="1199">
        <v>7550000</v>
      </c>
      <c r="E46" s="1199">
        <v>10200000</v>
      </c>
      <c r="F46" s="1196">
        <v>29700000</v>
      </c>
    </row>
    <row r="47" spans="1:6" s="1101" customFormat="1" ht="26.25" customHeight="1">
      <c r="A47" s="1197" t="s">
        <v>182</v>
      </c>
      <c r="B47" s="1198" t="s">
        <v>236</v>
      </c>
      <c r="C47" s="1200"/>
      <c r="D47" s="1199"/>
      <c r="E47" s="1199"/>
      <c r="F47" s="1196">
        <v>0</v>
      </c>
    </row>
    <row r="48" spans="1:6" s="1101" customFormat="1" ht="26.25" customHeight="1">
      <c r="A48" s="1197" t="s">
        <v>195</v>
      </c>
      <c r="B48" s="1198" t="s">
        <v>237</v>
      </c>
      <c r="C48" s="1199">
        <v>8320000</v>
      </c>
      <c r="D48" s="1199">
        <v>24400000</v>
      </c>
      <c r="E48" s="1199">
        <v>8500000</v>
      </c>
      <c r="F48" s="1196">
        <v>148470000</v>
      </c>
    </row>
    <row r="49" spans="1:6" s="1101" customFormat="1" ht="26.25" customHeight="1">
      <c r="A49" s="1197" t="s">
        <v>197</v>
      </c>
      <c r="B49" s="1198" t="s">
        <v>238</v>
      </c>
      <c r="C49" s="1199">
        <v>8500000</v>
      </c>
      <c r="D49" s="1199">
        <v>7800000</v>
      </c>
      <c r="E49" s="1199">
        <v>8500000</v>
      </c>
      <c r="F49" s="1196">
        <v>32960000</v>
      </c>
    </row>
    <row r="50" spans="1:6" s="1101" customFormat="1" ht="26.25" customHeight="1">
      <c r="A50" s="1197" t="s">
        <v>199</v>
      </c>
      <c r="B50" s="1198" t="s">
        <v>239</v>
      </c>
      <c r="C50" s="1199">
        <v>3696873269</v>
      </c>
      <c r="D50" s="1199">
        <v>5878777655</v>
      </c>
      <c r="E50" s="1199">
        <v>3607133800</v>
      </c>
      <c r="F50" s="1196">
        <v>16646654360</v>
      </c>
    </row>
    <row r="51" spans="1:6" s="1101" customFormat="1" ht="26.25" customHeight="1">
      <c r="A51" s="1197" t="s">
        <v>201</v>
      </c>
      <c r="B51" s="1198" t="s">
        <v>240</v>
      </c>
      <c r="C51" s="1199">
        <v>478022022</v>
      </c>
      <c r="D51" s="1199">
        <v>578910800</v>
      </c>
      <c r="E51" s="1199">
        <v>495369800</v>
      </c>
      <c r="F51" s="1196">
        <v>2005854389</v>
      </c>
    </row>
    <row r="52" spans="1:6" s="1101" customFormat="1" ht="26.25" customHeight="1">
      <c r="A52" s="1197" t="s">
        <v>241</v>
      </c>
      <c r="B52" s="1198" t="s">
        <v>242</v>
      </c>
      <c r="C52" s="1199">
        <v>1690309300</v>
      </c>
      <c r="D52" s="1199">
        <v>1569057000</v>
      </c>
      <c r="E52" s="1199">
        <v>554111175</v>
      </c>
      <c r="F52" s="1196">
        <v>7060497233</v>
      </c>
    </row>
    <row r="53" spans="1:6" s="1101" customFormat="1" ht="26.25" customHeight="1">
      <c r="A53" s="1197" t="s">
        <v>243</v>
      </c>
      <c r="B53" s="1198" t="s">
        <v>244</v>
      </c>
      <c r="C53" s="1199"/>
      <c r="D53" s="1199"/>
      <c r="E53" s="1199"/>
      <c r="F53" s="1196">
        <v>0</v>
      </c>
    </row>
    <row r="54" spans="1:6" s="1101" customFormat="1" ht="26.25" customHeight="1">
      <c r="A54" s="1193" t="s">
        <v>17</v>
      </c>
      <c r="B54" s="1194" t="s">
        <v>245</v>
      </c>
      <c r="C54" s="1195">
        <v>2231343471</v>
      </c>
      <c r="D54" s="1195">
        <v>4510851000</v>
      </c>
      <c r="E54" s="1195">
        <v>0</v>
      </c>
      <c r="F54" s="1196">
        <v>12128236629</v>
      </c>
    </row>
    <row r="55" spans="1:6" s="1101" customFormat="1" ht="26.25" customHeight="1">
      <c r="A55" s="1197" t="s">
        <v>16</v>
      </c>
      <c r="B55" s="1198" t="s">
        <v>245</v>
      </c>
      <c r="C55" s="1199">
        <v>2231343471</v>
      </c>
      <c r="D55" s="1199">
        <v>4510851000</v>
      </c>
      <c r="E55" s="1199">
        <v>0</v>
      </c>
      <c r="F55" s="1196">
        <v>12128236629</v>
      </c>
    </row>
    <row r="56" spans="1:6" s="1101" customFormat="1" ht="26.25" customHeight="1">
      <c r="A56" s="1197" t="s">
        <v>169</v>
      </c>
      <c r="B56" s="1198" t="s">
        <v>246</v>
      </c>
      <c r="C56" s="1199"/>
      <c r="D56" s="1199"/>
      <c r="E56" s="1199"/>
      <c r="F56" s="1196">
        <v>0</v>
      </c>
    </row>
    <row r="57" spans="1:6" s="1101" customFormat="1" ht="26.25" customHeight="1">
      <c r="A57" s="1193" t="s">
        <v>14</v>
      </c>
      <c r="B57" s="1194" t="s">
        <v>247</v>
      </c>
      <c r="C57" s="1195"/>
      <c r="D57" s="1195"/>
      <c r="E57" s="1195"/>
      <c r="F57" s="1196">
        <v>0</v>
      </c>
    </row>
    <row r="58" spans="1:6" s="1101" customFormat="1" ht="26.25" customHeight="1">
      <c r="A58" s="1193" t="s">
        <v>9</v>
      </c>
      <c r="B58" s="1194" t="s">
        <v>248</v>
      </c>
      <c r="C58" s="1195">
        <v>307897280</v>
      </c>
      <c r="D58" s="1195">
        <v>1016754918</v>
      </c>
      <c r="E58" s="1195">
        <v>454267357</v>
      </c>
      <c r="F58" s="1196">
        <v>2462961535</v>
      </c>
    </row>
    <row r="59" spans="1:6" s="1101" customFormat="1" ht="26.25" customHeight="1">
      <c r="A59" s="1193" t="s">
        <v>10</v>
      </c>
      <c r="B59" s="1194" t="s">
        <v>249</v>
      </c>
      <c r="C59" s="1195">
        <v>136906877</v>
      </c>
      <c r="D59" s="1195">
        <v>140387000</v>
      </c>
      <c r="E59" s="1195">
        <v>44868332</v>
      </c>
      <c r="F59" s="1196">
        <v>474978843</v>
      </c>
    </row>
    <row r="60" spans="1:6">
      <c r="A60" s="558"/>
      <c r="B60" s="558"/>
      <c r="C60" s="559"/>
      <c r="D60" s="559"/>
      <c r="E60" s="559"/>
      <c r="F60" s="559"/>
    </row>
    <row r="61" spans="1:6" s="1053" customFormat="1" ht="21.95" customHeight="1">
      <c r="B61" s="1365" t="s">
        <v>768</v>
      </c>
      <c r="C61" s="1365"/>
      <c r="D61" s="1365" t="s">
        <v>1194</v>
      </c>
      <c r="E61" s="1365"/>
      <c r="F61" s="1365"/>
    </row>
    <row r="62" spans="1:6" ht="16.5">
      <c r="A62" s="558"/>
      <c r="B62" s="1392"/>
      <c r="C62" s="1365"/>
      <c r="D62" s="1365"/>
      <c r="E62" s="1365"/>
      <c r="F62" s="1365"/>
    </row>
    <row r="63" spans="1:6">
      <c r="A63" s="558"/>
      <c r="B63" s="558"/>
      <c r="C63" s="559"/>
      <c r="E63" s="559"/>
      <c r="F63" s="559"/>
    </row>
    <row r="64" spans="1:6">
      <c r="A64" s="558"/>
      <c r="B64" s="558"/>
      <c r="C64" s="559"/>
      <c r="D64" s="559"/>
      <c r="E64" s="559"/>
      <c r="F64" s="559"/>
    </row>
    <row r="65" spans="1:6">
      <c r="A65" s="558"/>
      <c r="B65" s="558"/>
      <c r="C65" s="559"/>
      <c r="D65" s="559"/>
      <c r="E65" s="559"/>
      <c r="F65" s="559"/>
    </row>
    <row r="66" spans="1:6">
      <c r="A66" s="558"/>
      <c r="B66" s="558"/>
      <c r="C66" s="559"/>
      <c r="D66" s="559"/>
      <c r="E66" s="559"/>
      <c r="F66" s="559"/>
    </row>
    <row r="67" spans="1:6">
      <c r="A67" s="558"/>
      <c r="B67" s="558"/>
      <c r="C67" s="559"/>
      <c r="D67" s="559"/>
      <c r="E67" s="559"/>
      <c r="F67" s="559"/>
    </row>
    <row r="68" spans="1:6">
      <c r="A68" s="558"/>
      <c r="B68" s="558"/>
      <c r="C68" s="559"/>
      <c r="D68" s="559"/>
      <c r="E68" s="559"/>
      <c r="F68" s="559"/>
    </row>
    <row r="69" spans="1:6">
      <c r="A69" s="558"/>
      <c r="B69" s="558"/>
      <c r="C69" s="559"/>
      <c r="D69" s="559"/>
      <c r="E69" s="559"/>
      <c r="F69" s="559"/>
    </row>
    <row r="70" spans="1:6">
      <c r="A70" s="558"/>
      <c r="B70" s="558"/>
      <c r="C70" s="559"/>
      <c r="D70" s="559"/>
      <c r="E70" s="559"/>
      <c r="F70" s="559"/>
    </row>
    <row r="71" spans="1:6">
      <c r="A71" s="558"/>
      <c r="B71" s="558"/>
      <c r="C71" s="559"/>
      <c r="D71" s="559"/>
      <c r="E71" s="559"/>
      <c r="F71" s="559"/>
    </row>
    <row r="72" spans="1:6">
      <c r="A72" s="558"/>
      <c r="B72" s="558"/>
      <c r="C72" s="559"/>
      <c r="D72" s="559"/>
      <c r="E72" s="559"/>
      <c r="F72" s="559"/>
    </row>
    <row r="73" spans="1:6">
      <c r="A73" s="558"/>
      <c r="B73" s="558"/>
      <c r="C73" s="559"/>
      <c r="D73" s="559"/>
      <c r="E73" s="559"/>
      <c r="F73" s="559"/>
    </row>
    <row r="74" spans="1:6">
      <c r="A74" s="558"/>
      <c r="B74" s="558"/>
      <c r="C74" s="559"/>
      <c r="D74" s="559"/>
      <c r="E74" s="559"/>
      <c r="F74" s="559"/>
    </row>
    <row r="75" spans="1:6">
      <c r="A75" s="558"/>
      <c r="B75" s="558"/>
      <c r="C75" s="559"/>
      <c r="D75" s="559"/>
      <c r="E75" s="559"/>
      <c r="F75" s="559"/>
    </row>
    <row r="76" spans="1:6">
      <c r="A76" s="558"/>
      <c r="B76" s="558"/>
      <c r="C76" s="559"/>
      <c r="D76" s="559"/>
      <c r="E76" s="559"/>
      <c r="F76" s="559"/>
    </row>
    <row r="77" spans="1:6">
      <c r="A77" s="558"/>
      <c r="B77" s="558"/>
      <c r="C77" s="559"/>
      <c r="D77" s="559"/>
      <c r="E77" s="559"/>
      <c r="F77" s="559"/>
    </row>
  </sheetData>
  <mergeCells count="9">
    <mergeCell ref="D61:F61"/>
    <mergeCell ref="B62:F62"/>
    <mergeCell ref="A6:F6"/>
    <mergeCell ref="A2:B2"/>
    <mergeCell ref="C2:F2"/>
    <mergeCell ref="A3:B3"/>
    <mergeCell ref="C3:F3"/>
    <mergeCell ref="A5:F5"/>
    <mergeCell ref="B61:C61"/>
  </mergeCells>
  <pageMargins left="0.48" right="0.24" top="0.7" bottom="0.5" header="0.38" footer="0.25"/>
  <pageSetup paperSize="9" scale="6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30"/>
  <sheetViews>
    <sheetView view="pageBreakPreview" zoomScale="85" zoomScaleNormal="70" zoomScaleSheetLayoutView="85" workbookViewId="0">
      <selection activeCell="F35" sqref="F35"/>
    </sheetView>
  </sheetViews>
  <sheetFormatPr defaultColWidth="9" defaultRowHeight="16.5"/>
  <cols>
    <col min="1" max="1" width="5" style="1056" bestFit="1" customWidth="1"/>
    <col min="2" max="2" width="22.85546875" style="1057" customWidth="1"/>
    <col min="3" max="3" width="13.5703125" style="1058" customWidth="1"/>
    <col min="4" max="4" width="17.42578125" style="1057" customWidth="1"/>
    <col min="5" max="5" width="14.28515625" style="1058" customWidth="1"/>
    <col min="6" max="6" width="15.42578125" style="1058" customWidth="1"/>
    <col min="7" max="7" width="13.5703125" style="1057" customWidth="1"/>
    <col min="8" max="8" width="16.28515625" style="1057" customWidth="1"/>
    <col min="9" max="9" width="22.140625" style="1057" customWidth="1"/>
    <col min="10" max="10" width="14.140625" style="1060" customWidth="1"/>
    <col min="11" max="16384" width="9" style="1060"/>
  </cols>
  <sheetData>
    <row r="1" spans="1:12">
      <c r="J1" s="1285" t="s">
        <v>968</v>
      </c>
    </row>
    <row r="2" spans="1:12">
      <c r="A2" s="1201" t="str">
        <f>'B5. Thu-Chi '!A2:B2</f>
        <v>UBND TỈNH BẮC KẠN</v>
      </c>
      <c r="B2" s="1201"/>
      <c r="C2" s="1201"/>
      <c r="D2" s="1201"/>
      <c r="E2" s="1201"/>
      <c r="F2" s="1201"/>
      <c r="G2" s="1201"/>
      <c r="H2" s="1201"/>
      <c r="I2" s="1201"/>
      <c r="J2" s="1201"/>
    </row>
    <row r="3" spans="1:12" ht="14.25" customHeight="1">
      <c r="A3" s="1402"/>
      <c r="B3" s="1402"/>
      <c r="C3" s="1402"/>
      <c r="D3" s="1402"/>
      <c r="E3" s="1402"/>
      <c r="F3" s="1402"/>
      <c r="G3" s="1402"/>
      <c r="H3" s="1402"/>
      <c r="I3" s="1402"/>
      <c r="J3" s="1402"/>
    </row>
    <row r="4" spans="1:12" ht="36" customHeight="1">
      <c r="A4" s="1402" t="s">
        <v>1129</v>
      </c>
      <c r="B4" s="1402"/>
      <c r="C4" s="1402"/>
      <c r="D4" s="1402"/>
      <c r="E4" s="1402"/>
      <c r="F4" s="1402"/>
      <c r="G4" s="1402"/>
      <c r="H4" s="1402"/>
      <c r="I4" s="1402"/>
      <c r="J4" s="1402"/>
    </row>
    <row r="5" spans="1:12" ht="36" customHeight="1">
      <c r="A5" s="1404" t="str">
        <f>'B5. Thu-Chi '!A6:F6</f>
        <v>(Kèm theo Đề án số       /ĐA-UBND ngày       /6/2022 của UBND tỉnh Bắc Kạn)</v>
      </c>
      <c r="B5" s="1405"/>
      <c r="C5" s="1405"/>
      <c r="D5" s="1405"/>
      <c r="E5" s="1405"/>
      <c r="F5" s="1405"/>
      <c r="G5" s="1405"/>
      <c r="H5" s="1405"/>
      <c r="I5" s="1405"/>
      <c r="J5" s="1405"/>
    </row>
    <row r="6" spans="1:12" ht="9.75" customHeight="1">
      <c r="A6" s="1061"/>
      <c r="B6" s="1061"/>
      <c r="C6" s="1061"/>
      <c r="D6" s="1061"/>
      <c r="E6" s="1061"/>
      <c r="F6" s="1061"/>
      <c r="G6" s="1061"/>
      <c r="H6" s="1164"/>
      <c r="I6" s="1164"/>
    </row>
    <row r="7" spans="1:12" s="1059" customFormat="1" ht="21.95" customHeight="1">
      <c r="A7" s="1398" t="s">
        <v>12</v>
      </c>
      <c r="B7" s="1398" t="s">
        <v>1</v>
      </c>
      <c r="C7" s="1403" t="s">
        <v>770</v>
      </c>
      <c r="D7" s="1403"/>
      <c r="E7" s="1403" t="s">
        <v>771</v>
      </c>
      <c r="F7" s="1403"/>
      <c r="G7" s="1398" t="s">
        <v>1001</v>
      </c>
      <c r="H7" s="1398"/>
      <c r="I7" s="1399" t="s">
        <v>1137</v>
      </c>
      <c r="J7" s="1399" t="s">
        <v>20</v>
      </c>
    </row>
    <row r="8" spans="1:12" s="1059" customFormat="1" ht="21.95" customHeight="1">
      <c r="A8" s="1398"/>
      <c r="B8" s="1398"/>
      <c r="C8" s="1398" t="s">
        <v>413</v>
      </c>
      <c r="D8" s="1398" t="s">
        <v>412</v>
      </c>
      <c r="E8" s="1398" t="s">
        <v>413</v>
      </c>
      <c r="F8" s="1398" t="s">
        <v>412</v>
      </c>
      <c r="G8" s="1398" t="s">
        <v>413</v>
      </c>
      <c r="H8" s="1398" t="s">
        <v>412</v>
      </c>
      <c r="I8" s="1400"/>
      <c r="J8" s="1400"/>
    </row>
    <row r="9" spans="1:12" s="1059" customFormat="1" ht="35.25" customHeight="1">
      <c r="A9" s="1398"/>
      <c r="B9" s="1398"/>
      <c r="C9" s="1398"/>
      <c r="D9" s="1398"/>
      <c r="E9" s="1398"/>
      <c r="F9" s="1398"/>
      <c r="G9" s="1398"/>
      <c r="H9" s="1398"/>
      <c r="I9" s="1401"/>
      <c r="J9" s="1401"/>
    </row>
    <row r="10" spans="1:12" s="1171" customFormat="1" ht="31.5" customHeight="1">
      <c r="A10" s="1170">
        <v>1</v>
      </c>
      <c r="B10" s="1169" t="s">
        <v>773</v>
      </c>
      <c r="C10" s="1172">
        <v>47</v>
      </c>
      <c r="D10" s="1169">
        <v>5.34</v>
      </c>
      <c r="E10" s="1172">
        <v>43</v>
      </c>
      <c r="F10" s="1170">
        <v>4.84</v>
      </c>
      <c r="G10" s="1169">
        <v>44</v>
      </c>
      <c r="H10" s="1169">
        <v>4.97</v>
      </c>
      <c r="I10" s="1169">
        <v>5.05</v>
      </c>
      <c r="J10" s="1170"/>
    </row>
    <row r="11" spans="1:12" s="1177" customFormat="1" ht="31.5" customHeight="1">
      <c r="A11" s="1170">
        <v>2</v>
      </c>
      <c r="B11" s="1170" t="s">
        <v>1128</v>
      </c>
      <c r="C11" s="1172">
        <v>2535</v>
      </c>
      <c r="D11" s="1170">
        <v>34.17</v>
      </c>
      <c r="E11" s="1172">
        <v>2418</v>
      </c>
      <c r="F11" s="1170">
        <v>32.47</v>
      </c>
      <c r="G11" s="1172">
        <v>2372</v>
      </c>
      <c r="H11" s="1170">
        <v>31.89</v>
      </c>
      <c r="I11" s="1170">
        <v>32.840000000000003</v>
      </c>
      <c r="J11" s="1170"/>
    </row>
    <row r="12" spans="1:12" s="1177" customFormat="1" ht="21.95" customHeight="1">
      <c r="A12" s="1173"/>
      <c r="B12" s="1173"/>
      <c r="C12" s="1174"/>
      <c r="D12" s="1173"/>
      <c r="E12" s="1174"/>
      <c r="F12" s="1173"/>
      <c r="G12" s="1174"/>
      <c r="H12" s="1173"/>
      <c r="I12" s="1173"/>
      <c r="J12" s="1173"/>
    </row>
    <row r="13" spans="1:12" s="1053" customFormat="1" ht="21.95" customHeight="1">
      <c r="A13" s="1365" t="s">
        <v>768</v>
      </c>
      <c r="B13" s="1365"/>
      <c r="C13" s="1365"/>
      <c r="D13" s="1365"/>
      <c r="E13" s="1365"/>
      <c r="F13" s="1055"/>
      <c r="H13" s="1365" t="s">
        <v>1176</v>
      </c>
      <c r="I13" s="1365"/>
      <c r="J13" s="1365"/>
      <c r="K13" s="1365"/>
      <c r="L13" s="1365"/>
    </row>
    <row r="14" spans="1:12" hidden="1"/>
    <row r="15" spans="1:12" hidden="1">
      <c r="A15" s="1062">
        <v>1</v>
      </c>
      <c r="B15" s="1063" t="s">
        <v>440</v>
      </c>
      <c r="C15" s="1064"/>
      <c r="D15" s="1065"/>
      <c r="E15" s="1064"/>
      <c r="F15" s="1064"/>
      <c r="G15" s="1065"/>
      <c r="H15" s="1175"/>
      <c r="I15" s="1175"/>
      <c r="J15" s="1064"/>
    </row>
    <row r="16" spans="1:12" hidden="1">
      <c r="A16" s="1062">
        <v>2</v>
      </c>
      <c r="B16" s="1063" t="s">
        <v>441</v>
      </c>
      <c r="C16" s="1064"/>
      <c r="D16" s="1065"/>
      <c r="E16" s="1064"/>
      <c r="F16" s="1064"/>
      <c r="G16" s="1065"/>
      <c r="H16" s="1175"/>
      <c r="I16" s="1175"/>
      <c r="J16" s="1064"/>
    </row>
    <row r="17" spans="1:10" hidden="1">
      <c r="A17" s="1062">
        <v>3</v>
      </c>
      <c r="B17" s="1063" t="s">
        <v>442</v>
      </c>
      <c r="C17" s="1064"/>
      <c r="D17" s="1065"/>
      <c r="E17" s="1064"/>
      <c r="F17" s="1064"/>
      <c r="G17" s="1065"/>
      <c r="H17" s="1175"/>
      <c r="I17" s="1175"/>
      <c r="J17" s="1064"/>
    </row>
    <row r="18" spans="1:10" hidden="1">
      <c r="A18" s="1062">
        <v>4</v>
      </c>
      <c r="B18" s="1063" t="s">
        <v>443</v>
      </c>
      <c r="C18" s="1064"/>
      <c r="D18" s="1065"/>
      <c r="E18" s="1064"/>
      <c r="F18" s="1064"/>
      <c r="G18" s="1065"/>
      <c r="H18" s="1175"/>
      <c r="I18" s="1175"/>
      <c r="J18" s="1064"/>
    </row>
    <row r="19" spans="1:10" hidden="1">
      <c r="A19" s="1062">
        <v>5</v>
      </c>
      <c r="B19" s="1063" t="s">
        <v>444</v>
      </c>
      <c r="C19" s="1064"/>
      <c r="D19" s="1065"/>
      <c r="E19" s="1064"/>
      <c r="F19" s="1064"/>
      <c r="G19" s="1065"/>
      <c r="H19" s="1175"/>
      <c r="I19" s="1175"/>
      <c r="J19" s="1064"/>
    </row>
    <row r="20" spans="1:10" hidden="1">
      <c r="A20" s="1062">
        <v>6</v>
      </c>
      <c r="B20" s="1063" t="s">
        <v>445</v>
      </c>
      <c r="C20" s="1064"/>
      <c r="D20" s="1065"/>
      <c r="E20" s="1064"/>
      <c r="F20" s="1064"/>
      <c r="G20" s="1065"/>
      <c r="H20" s="1175"/>
      <c r="I20" s="1175"/>
      <c r="J20" s="1064"/>
    </row>
    <row r="21" spans="1:10" hidden="1">
      <c r="A21" s="1062">
        <v>7</v>
      </c>
      <c r="B21" s="1063" t="s">
        <v>446</v>
      </c>
      <c r="C21" s="1064"/>
      <c r="D21" s="1065"/>
      <c r="E21" s="1064"/>
      <c r="F21" s="1064"/>
      <c r="G21" s="1065"/>
      <c r="H21" s="1175"/>
      <c r="I21" s="1175"/>
      <c r="J21" s="1064"/>
    </row>
    <row r="22" spans="1:10" hidden="1">
      <c r="A22" s="1062">
        <v>8</v>
      </c>
      <c r="B22" s="1063" t="s">
        <v>447</v>
      </c>
      <c r="C22" s="1064"/>
      <c r="D22" s="1065"/>
      <c r="E22" s="1064"/>
      <c r="F22" s="1064"/>
      <c r="G22" s="1065"/>
      <c r="H22" s="1175"/>
      <c r="I22" s="1175"/>
      <c r="J22" s="1064"/>
    </row>
    <row r="23" spans="1:10" hidden="1">
      <c r="A23" s="1062">
        <v>9</v>
      </c>
      <c r="B23" s="1063" t="s">
        <v>448</v>
      </c>
      <c r="C23" s="1064"/>
      <c r="D23" s="1065"/>
      <c r="E23" s="1064"/>
      <c r="F23" s="1064"/>
      <c r="G23" s="1065"/>
      <c r="H23" s="1175"/>
      <c r="I23" s="1175"/>
      <c r="J23" s="1064"/>
    </row>
    <row r="24" spans="1:10" ht="32.25" hidden="1" customHeight="1">
      <c r="A24" s="1062">
        <v>10</v>
      </c>
      <c r="B24" s="1063" t="s">
        <v>449</v>
      </c>
      <c r="C24" s="1064"/>
      <c r="D24" s="1065"/>
      <c r="E24" s="1064"/>
      <c r="F24" s="1064"/>
      <c r="G24" s="1065"/>
      <c r="H24" s="1175"/>
      <c r="I24" s="1175"/>
      <c r="J24" s="1064"/>
    </row>
    <row r="25" spans="1:10" hidden="1">
      <c r="A25" s="1062">
        <v>11</v>
      </c>
      <c r="B25" s="1063" t="s">
        <v>450</v>
      </c>
      <c r="C25" s="1064"/>
      <c r="D25" s="1065"/>
      <c r="E25" s="1064"/>
      <c r="F25" s="1064"/>
      <c r="G25" s="1065"/>
      <c r="H25" s="1175"/>
      <c r="I25" s="1175"/>
      <c r="J25" s="1064"/>
    </row>
    <row r="26" spans="1:10" hidden="1">
      <c r="A26" s="1062">
        <v>12</v>
      </c>
      <c r="B26" s="1063" t="s">
        <v>451</v>
      </c>
      <c r="C26" s="1064"/>
      <c r="D26" s="1065"/>
      <c r="E26" s="1064"/>
      <c r="F26" s="1064"/>
      <c r="G26" s="1065"/>
      <c r="H26" s="1175"/>
      <c r="I26" s="1175"/>
      <c r="J26" s="1064"/>
    </row>
    <row r="27" spans="1:10" hidden="1">
      <c r="A27" s="1062">
        <v>13</v>
      </c>
      <c r="B27" s="1063" t="s">
        <v>452</v>
      </c>
      <c r="C27" s="1064"/>
      <c r="D27" s="1065"/>
      <c r="E27" s="1064"/>
      <c r="F27" s="1064"/>
      <c r="G27" s="1065"/>
      <c r="H27" s="1175"/>
      <c r="I27" s="1175"/>
      <c r="J27" s="1064"/>
    </row>
    <row r="28" spans="1:10" hidden="1">
      <c r="A28" s="1397" t="s">
        <v>23</v>
      </c>
      <c r="B28" s="1397"/>
      <c r="C28" s="1066"/>
      <c r="D28" s="1067"/>
      <c r="E28" s="1066"/>
      <c r="F28" s="1066"/>
      <c r="G28" s="1067"/>
      <c r="H28" s="1176"/>
      <c r="I28" s="1176"/>
      <c r="J28" s="1066"/>
    </row>
    <row r="29" spans="1:10" hidden="1"/>
    <row r="30" spans="1:10">
      <c r="C30" s="1068"/>
    </row>
  </sheetData>
  <mergeCells count="20">
    <mergeCell ref="A3:B3"/>
    <mergeCell ref="E7:F7"/>
    <mergeCell ref="G7:H7"/>
    <mergeCell ref="H8:H9"/>
    <mergeCell ref="D8:D9"/>
    <mergeCell ref="E8:E9"/>
    <mergeCell ref="C7:D7"/>
    <mergeCell ref="C3:J3"/>
    <mergeCell ref="A4:J4"/>
    <mergeCell ref="A5:J5"/>
    <mergeCell ref="A28:B28"/>
    <mergeCell ref="C8:C9"/>
    <mergeCell ref="F8:F9"/>
    <mergeCell ref="J7:J9"/>
    <mergeCell ref="B7:B9"/>
    <mergeCell ref="A7:A9"/>
    <mergeCell ref="I7:I9"/>
    <mergeCell ref="G8:G9"/>
    <mergeCell ref="A13:E13"/>
    <mergeCell ref="H13:L13"/>
  </mergeCells>
  <printOptions horizontalCentered="1"/>
  <pageMargins left="0.46" right="0.23" top="0.51" bottom="0.34" header="0.3" footer="0.16"/>
  <pageSetup paperSize="9" scale="90"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23"/>
  <sheetViews>
    <sheetView view="pageBreakPreview" zoomScale="81" zoomScaleNormal="100" zoomScaleSheetLayoutView="81" workbookViewId="0">
      <selection activeCell="C29" sqref="C29"/>
    </sheetView>
  </sheetViews>
  <sheetFormatPr defaultColWidth="9" defaultRowHeight="12.75"/>
  <cols>
    <col min="1" max="1" width="5.7109375" style="856" bestFit="1" customWidth="1"/>
    <col min="2" max="2" width="53.5703125" style="856" customWidth="1"/>
    <col min="3" max="3" width="18.42578125" style="856" customWidth="1"/>
    <col min="4" max="4" width="15" style="856" customWidth="1"/>
    <col min="5" max="5" width="20.7109375" style="856" customWidth="1"/>
    <col min="6" max="16384" width="9" style="856"/>
  </cols>
  <sheetData>
    <row r="1" spans="1:5" ht="24" customHeight="1">
      <c r="E1" s="889" t="s">
        <v>969</v>
      </c>
    </row>
    <row r="2" spans="1:5" s="855" customFormat="1" ht="18.75">
      <c r="A2" s="1407" t="str">
        <f>'B6. Hongheo '!A2:B2</f>
        <v>UBND TỈNH BẮC KẠN</v>
      </c>
      <c r="B2" s="1408"/>
      <c r="C2" s="1409" t="s">
        <v>25</v>
      </c>
      <c r="D2" s="1409"/>
      <c r="E2" s="1409"/>
    </row>
    <row r="3" spans="1:5" ht="18.75">
      <c r="A3" s="1410"/>
      <c r="B3" s="1410"/>
      <c r="C3" s="1411" t="s">
        <v>21</v>
      </c>
      <c r="D3" s="1411"/>
      <c r="E3" s="1411"/>
    </row>
    <row r="4" spans="1:5" ht="16.5">
      <c r="A4" s="854"/>
      <c r="B4" s="854"/>
      <c r="C4" s="857"/>
      <c r="D4" s="857"/>
      <c r="E4" s="857"/>
    </row>
    <row r="5" spans="1:5" s="787" customFormat="1" ht="21" customHeight="1">
      <c r="A5" s="1411" t="s">
        <v>774</v>
      </c>
      <c r="B5" s="1411"/>
      <c r="C5" s="1411"/>
      <c r="D5" s="1411"/>
      <c r="E5" s="1411"/>
    </row>
    <row r="6" spans="1:5" s="787" customFormat="1" ht="21" customHeight="1">
      <c r="A6" s="1412" t="s">
        <v>1185</v>
      </c>
      <c r="B6" s="1413"/>
      <c r="C6" s="1413"/>
      <c r="D6" s="1413"/>
      <c r="E6" s="1413"/>
    </row>
    <row r="7" spans="1:5" ht="16.5">
      <c r="A7" s="787"/>
      <c r="B7" s="787"/>
      <c r="C7" s="787"/>
      <c r="D7" s="787"/>
      <c r="E7" s="787"/>
    </row>
    <row r="8" spans="1:5" ht="84.75" customHeight="1">
      <c r="A8" s="858" t="s">
        <v>12</v>
      </c>
      <c r="B8" s="858" t="s">
        <v>741</v>
      </c>
      <c r="C8" s="858" t="s">
        <v>842</v>
      </c>
      <c r="D8" s="858" t="s">
        <v>742</v>
      </c>
      <c r="E8" s="858" t="s">
        <v>743</v>
      </c>
    </row>
    <row r="9" spans="1:5" s="861" customFormat="1" ht="36.75" customHeight="1">
      <c r="A9" s="859" t="s">
        <v>15</v>
      </c>
      <c r="B9" s="860" t="s">
        <v>744</v>
      </c>
      <c r="C9" s="1202"/>
      <c r="D9" s="1203"/>
      <c r="E9" s="1203"/>
    </row>
    <row r="10" spans="1:5" ht="51.75" customHeight="1">
      <c r="A10" s="862" t="s">
        <v>410</v>
      </c>
      <c r="B10" s="863" t="s">
        <v>745</v>
      </c>
      <c r="C10" s="864">
        <v>200</v>
      </c>
      <c r="D10" s="865">
        <f>10*30</f>
        <v>300</v>
      </c>
      <c r="E10" s="1206">
        <f>2*C10*D10/365</f>
        <v>328.76712328767121</v>
      </c>
    </row>
    <row r="11" spans="1:5" ht="33" customHeight="1">
      <c r="A11" s="862" t="s">
        <v>410</v>
      </c>
      <c r="B11" s="863" t="s">
        <v>798</v>
      </c>
      <c r="C11" s="864">
        <v>500</v>
      </c>
      <c r="D11" s="866">
        <f>4*30</f>
        <v>120</v>
      </c>
      <c r="E11" s="1206">
        <v>329</v>
      </c>
    </row>
    <row r="12" spans="1:5" ht="33" customHeight="1">
      <c r="A12" s="862" t="s">
        <v>410</v>
      </c>
      <c r="B12" s="863" t="s">
        <v>799</v>
      </c>
      <c r="C12" s="864">
        <v>300</v>
      </c>
      <c r="D12" s="866">
        <v>90</v>
      </c>
      <c r="E12" s="1206">
        <f>2*C12*D12/365</f>
        <v>147.94520547945206</v>
      </c>
    </row>
    <row r="13" spans="1:5" s="869" customFormat="1" ht="33" customHeight="1">
      <c r="A13" s="867" t="s">
        <v>166</v>
      </c>
      <c r="B13" s="868" t="s">
        <v>746</v>
      </c>
      <c r="C13" s="864"/>
      <c r="D13" s="866"/>
      <c r="E13" s="1206">
        <f>2*C13*D13/365</f>
        <v>0</v>
      </c>
    </row>
    <row r="14" spans="1:5" s="861" customFormat="1" ht="43.5" customHeight="1">
      <c r="A14" s="867" t="s">
        <v>178</v>
      </c>
      <c r="B14" s="868" t="s">
        <v>747</v>
      </c>
      <c r="C14" s="864">
        <v>200</v>
      </c>
      <c r="D14" s="866">
        <f>365/2</f>
        <v>182.5</v>
      </c>
      <c r="E14" s="1206">
        <f>2*C14*D14/365</f>
        <v>200</v>
      </c>
    </row>
    <row r="15" spans="1:5" s="869" customFormat="1" ht="36" customHeight="1">
      <c r="A15" s="867" t="s">
        <v>179</v>
      </c>
      <c r="B15" s="868" t="s">
        <v>876</v>
      </c>
      <c r="C15" s="864">
        <v>276</v>
      </c>
      <c r="D15" s="866">
        <f>9*30</f>
        <v>270</v>
      </c>
      <c r="E15" s="864">
        <f>C15</f>
        <v>276</v>
      </c>
    </row>
    <row r="16" spans="1:5" s="869" customFormat="1" ht="39" customHeight="1">
      <c r="A16" s="867" t="s">
        <v>181</v>
      </c>
      <c r="B16" s="868" t="s">
        <v>877</v>
      </c>
      <c r="C16" s="864">
        <v>200</v>
      </c>
      <c r="D16" s="866">
        <f>9*30</f>
        <v>270</v>
      </c>
      <c r="E16" s="864">
        <f>C16</f>
        <v>200</v>
      </c>
    </row>
    <row r="17" spans="1:6" s="861" customFormat="1" ht="51" customHeight="1">
      <c r="A17" s="867" t="s">
        <v>182</v>
      </c>
      <c r="B17" s="870" t="s">
        <v>748</v>
      </c>
      <c r="C17" s="864">
        <v>90</v>
      </c>
      <c r="D17" s="866">
        <v>365</v>
      </c>
      <c r="E17" s="864">
        <f>C17</f>
        <v>90</v>
      </c>
    </row>
    <row r="18" spans="1:6" s="861" customFormat="1" ht="38.25" customHeight="1">
      <c r="A18" s="867" t="s">
        <v>195</v>
      </c>
      <c r="B18" s="870" t="s">
        <v>749</v>
      </c>
      <c r="C18" s="864">
        <v>600</v>
      </c>
      <c r="D18" s="866">
        <f>5*12</f>
        <v>60</v>
      </c>
      <c r="E18" s="864">
        <f>2*C18*D18/365</f>
        <v>197.26027397260273</v>
      </c>
    </row>
    <row r="19" spans="1:6" s="861" customFormat="1" ht="38.25" customHeight="1">
      <c r="A19" s="867" t="s">
        <v>197</v>
      </c>
      <c r="B19" s="868" t="s">
        <v>750</v>
      </c>
      <c r="C19" s="864">
        <f>80%*500</f>
        <v>400</v>
      </c>
      <c r="D19" s="866">
        <v>365</v>
      </c>
      <c r="E19" s="864">
        <f>2*C19*D19/365</f>
        <v>800</v>
      </c>
    </row>
    <row r="20" spans="1:6" s="874" customFormat="1" ht="30" customHeight="1">
      <c r="A20" s="871"/>
      <c r="B20" s="872" t="s">
        <v>751</v>
      </c>
      <c r="C20" s="1204"/>
      <c r="D20" s="1205"/>
      <c r="E20" s="873">
        <f>SUM(E9:E19)</f>
        <v>2568.9726027397264</v>
      </c>
    </row>
    <row r="21" spans="1:6" ht="78.75" customHeight="1">
      <c r="A21" s="855"/>
      <c r="B21" s="1406" t="s">
        <v>1184</v>
      </c>
      <c r="C21" s="1406"/>
      <c r="D21" s="1406"/>
      <c r="E21" s="1406"/>
    </row>
    <row r="22" spans="1:6" ht="16.5">
      <c r="A22" s="787"/>
      <c r="B22" s="787"/>
      <c r="C22" s="787"/>
      <c r="D22" s="787"/>
      <c r="E22" s="787"/>
    </row>
    <row r="23" spans="1:6" s="1053" customFormat="1" ht="21.95" customHeight="1">
      <c r="A23" s="1365" t="s">
        <v>768</v>
      </c>
      <c r="B23" s="1365"/>
      <c r="C23" s="1365" t="s">
        <v>1176</v>
      </c>
      <c r="D23" s="1365"/>
      <c r="E23" s="1365"/>
      <c r="F23" s="1055"/>
    </row>
  </sheetData>
  <mergeCells count="9">
    <mergeCell ref="A23:B23"/>
    <mergeCell ref="C23:E23"/>
    <mergeCell ref="B21:E21"/>
    <mergeCell ref="A2:B2"/>
    <mergeCell ref="C2:E2"/>
    <mergeCell ref="A3:B3"/>
    <mergeCell ref="C3:E3"/>
    <mergeCell ref="A5:E5"/>
    <mergeCell ref="A6:E6"/>
  </mergeCells>
  <printOptions horizontalCentered="1"/>
  <pageMargins left="0.57999999999999996" right="0.43" top="0.71" bottom="0.35433070866141736" header="0.31496062992125984" footer="0.15748031496062992"/>
  <pageSetup paperSize="9" scale="8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K30"/>
  <sheetViews>
    <sheetView view="pageBreakPreview" zoomScaleNormal="100" zoomScaleSheetLayoutView="100" workbookViewId="0">
      <pane xSplit="5" ySplit="10" topLeftCell="F11" activePane="bottomRight" state="frozen"/>
      <selection pane="topRight" activeCell="F1" sqref="F1"/>
      <selection pane="bottomLeft" activeCell="A11" sqref="A11"/>
      <selection pane="bottomRight" activeCell="R10" sqref="R10"/>
    </sheetView>
  </sheetViews>
  <sheetFormatPr defaultColWidth="9.140625" defaultRowHeight="15"/>
  <cols>
    <col min="1" max="1" width="4.28515625" style="532" customWidth="1"/>
    <col min="2" max="2" width="35" style="531" customWidth="1"/>
    <col min="3" max="11" width="9" style="531" customWidth="1"/>
    <col min="12" max="16384" width="9.140625" style="531"/>
  </cols>
  <sheetData>
    <row r="1" spans="1:11" ht="15.75">
      <c r="A1" s="878"/>
      <c r="K1" s="1283" t="s">
        <v>970</v>
      </c>
    </row>
    <row r="2" spans="1:11" ht="15.75">
      <c r="A2" s="1420" t="str">
        <f>'B7. Tamtru '!A2:B2</f>
        <v>UBND TỈNH BẮC KẠN</v>
      </c>
      <c r="B2" s="1421"/>
      <c r="C2" s="1421"/>
      <c r="D2" s="1421"/>
      <c r="E2" s="741"/>
      <c r="F2" s="1422" t="s">
        <v>163</v>
      </c>
      <c r="G2" s="1422"/>
      <c r="H2" s="1422"/>
      <c r="I2" s="1422"/>
      <c r="J2" s="1422"/>
      <c r="K2" s="1422"/>
    </row>
    <row r="3" spans="1:11" ht="15.75">
      <c r="A3" s="1423"/>
      <c r="B3" s="1423"/>
      <c r="C3" s="1423"/>
      <c r="D3" s="1423"/>
      <c r="E3" s="741"/>
      <c r="F3" s="1422" t="s">
        <v>21</v>
      </c>
      <c r="G3" s="1422"/>
      <c r="H3" s="1422"/>
      <c r="I3" s="1422"/>
      <c r="J3" s="1422"/>
      <c r="K3" s="1422"/>
    </row>
    <row r="4" spans="1:11" ht="12.75" customHeight="1"/>
    <row r="5" spans="1:11" ht="36.75" customHeight="1">
      <c r="A5" s="1424" t="s">
        <v>1131</v>
      </c>
      <c r="B5" s="1424"/>
      <c r="C5" s="1424"/>
      <c r="D5" s="1424"/>
      <c r="E5" s="1424"/>
      <c r="F5" s="1424"/>
      <c r="G5" s="1424"/>
      <c r="H5" s="1424"/>
      <c r="I5" s="1424"/>
      <c r="J5" s="1424"/>
      <c r="K5" s="1424"/>
    </row>
    <row r="6" spans="1:11" ht="36.75" customHeight="1">
      <c r="A6" s="1425" t="str">
        <f>'B7. Tamtru '!A6:E6</f>
        <v>(Kèm theo Đề án số       /ĐA-UBND ngày       /6/2022 của UBND tỉnh Bắc Kạn)</v>
      </c>
      <c r="B6" s="1426"/>
      <c r="C6" s="1426"/>
      <c r="D6" s="1426"/>
      <c r="E6" s="1426"/>
      <c r="F6" s="1426"/>
      <c r="G6" s="1426"/>
      <c r="H6" s="1426"/>
      <c r="I6" s="1426"/>
      <c r="J6" s="1426"/>
      <c r="K6" s="1426"/>
    </row>
    <row r="7" spans="1:11" ht="57.75" customHeight="1">
      <c r="A7" s="1416" t="s">
        <v>12</v>
      </c>
      <c r="B7" s="1417" t="s">
        <v>374</v>
      </c>
      <c r="C7" s="1417" t="s">
        <v>736</v>
      </c>
      <c r="D7" s="1419"/>
      <c r="E7" s="1419"/>
      <c r="F7" s="1417" t="s">
        <v>800</v>
      </c>
      <c r="G7" s="1419"/>
      <c r="H7" s="1419"/>
      <c r="I7" s="1417" t="s">
        <v>878</v>
      </c>
      <c r="J7" s="1419"/>
      <c r="K7" s="1419"/>
    </row>
    <row r="8" spans="1:11" ht="17.25">
      <c r="A8" s="1416"/>
      <c r="B8" s="1418"/>
      <c r="C8" s="1417" t="s">
        <v>375</v>
      </c>
      <c r="D8" s="1417" t="s">
        <v>376</v>
      </c>
      <c r="E8" s="1419"/>
      <c r="F8" s="1417" t="s">
        <v>375</v>
      </c>
      <c r="G8" s="1417" t="s">
        <v>376</v>
      </c>
      <c r="H8" s="1419"/>
      <c r="I8" s="1417" t="s">
        <v>375</v>
      </c>
      <c r="J8" s="1417" t="s">
        <v>376</v>
      </c>
      <c r="K8" s="1419"/>
    </row>
    <row r="9" spans="1:11" ht="15" customHeight="1">
      <c r="A9" s="1416"/>
      <c r="B9" s="1418"/>
      <c r="C9" s="1419"/>
      <c r="D9" s="1414" t="s">
        <v>710</v>
      </c>
      <c r="E9" s="1414" t="s">
        <v>711</v>
      </c>
      <c r="F9" s="1419"/>
      <c r="G9" s="1414" t="s">
        <v>710</v>
      </c>
      <c r="H9" s="1414" t="s">
        <v>711</v>
      </c>
      <c r="I9" s="1419"/>
      <c r="J9" s="1414" t="s">
        <v>710</v>
      </c>
      <c r="K9" s="1414" t="s">
        <v>711</v>
      </c>
    </row>
    <row r="10" spans="1:11" ht="69.75" customHeight="1">
      <c r="A10" s="1416"/>
      <c r="B10" s="1418"/>
      <c r="C10" s="1419"/>
      <c r="D10" s="1415"/>
      <c r="E10" s="1415"/>
      <c r="F10" s="1419"/>
      <c r="G10" s="1415"/>
      <c r="H10" s="1415"/>
      <c r="I10" s="1419"/>
      <c r="J10" s="1415"/>
      <c r="K10" s="1415"/>
    </row>
    <row r="11" spans="1:11" ht="27.75" customHeight="1">
      <c r="A11" s="1207">
        <v>1</v>
      </c>
      <c r="B11" s="1208" t="s">
        <v>740</v>
      </c>
      <c r="C11" s="1209">
        <v>1</v>
      </c>
      <c r="D11" s="1209">
        <v>1</v>
      </c>
      <c r="E11" s="1209"/>
      <c r="F11" s="1209">
        <v>1</v>
      </c>
      <c r="G11" s="1209">
        <v>1</v>
      </c>
      <c r="H11" s="1209"/>
      <c r="I11" s="1209">
        <v>1</v>
      </c>
      <c r="J11" s="1209">
        <v>1</v>
      </c>
      <c r="K11" s="1209"/>
    </row>
    <row r="12" spans="1:11" ht="27.75" customHeight="1">
      <c r="A12" s="1207">
        <v>2</v>
      </c>
      <c r="B12" s="1208" t="s">
        <v>767</v>
      </c>
      <c r="C12" s="1209">
        <v>1</v>
      </c>
      <c r="D12" s="1209">
        <v>1</v>
      </c>
      <c r="E12" s="1209"/>
      <c r="F12" s="1209">
        <v>1</v>
      </c>
      <c r="G12" s="1209">
        <v>1</v>
      </c>
      <c r="H12" s="1209"/>
      <c r="I12" s="1209">
        <v>1</v>
      </c>
      <c r="J12" s="1209">
        <v>1</v>
      </c>
      <c r="K12" s="1209"/>
    </row>
    <row r="13" spans="1:11" ht="27.75" customHeight="1">
      <c r="A13" s="1207">
        <v>3</v>
      </c>
      <c r="B13" s="1208" t="s">
        <v>414</v>
      </c>
      <c r="C13" s="1209">
        <v>1</v>
      </c>
      <c r="D13" s="1209">
        <v>1</v>
      </c>
      <c r="E13" s="1209"/>
      <c r="F13" s="1209">
        <v>1</v>
      </c>
      <c r="G13" s="1209">
        <v>1</v>
      </c>
      <c r="H13" s="1209"/>
      <c r="I13" s="1209">
        <v>1</v>
      </c>
      <c r="J13" s="1209">
        <v>1</v>
      </c>
      <c r="K13" s="1209"/>
    </row>
    <row r="14" spans="1:11" ht="27.75" customHeight="1">
      <c r="A14" s="1207">
        <v>4</v>
      </c>
      <c r="B14" s="1208" t="s">
        <v>377</v>
      </c>
      <c r="C14" s="1209">
        <v>1</v>
      </c>
      <c r="D14" s="1209">
        <v>1</v>
      </c>
      <c r="E14" s="1209"/>
      <c r="F14" s="1209">
        <v>1</v>
      </c>
      <c r="G14" s="1209">
        <v>1</v>
      </c>
      <c r="H14" s="1209"/>
      <c r="I14" s="1209">
        <v>1</v>
      </c>
      <c r="J14" s="1209">
        <v>1</v>
      </c>
      <c r="K14" s="1209"/>
    </row>
    <row r="15" spans="1:11" ht="27.75" customHeight="1">
      <c r="A15" s="1207">
        <v>5</v>
      </c>
      <c r="B15" s="1208" t="s">
        <v>378</v>
      </c>
      <c r="C15" s="1209">
        <v>1</v>
      </c>
      <c r="D15" s="1209">
        <v>1</v>
      </c>
      <c r="E15" s="1209"/>
      <c r="F15" s="1209">
        <v>1</v>
      </c>
      <c r="G15" s="1209">
        <v>1</v>
      </c>
      <c r="H15" s="1209"/>
      <c r="I15" s="1209">
        <v>1</v>
      </c>
      <c r="J15" s="1209">
        <v>1</v>
      </c>
      <c r="K15" s="1209"/>
    </row>
    <row r="16" spans="1:11" ht="27.75" customHeight="1">
      <c r="A16" s="1207">
        <v>6</v>
      </c>
      <c r="B16" s="1208" t="s">
        <v>379</v>
      </c>
      <c r="C16" s="1209">
        <v>1</v>
      </c>
      <c r="D16" s="1209">
        <v>1</v>
      </c>
      <c r="E16" s="1209"/>
      <c r="F16" s="1209">
        <v>1</v>
      </c>
      <c r="G16" s="1209">
        <v>1</v>
      </c>
      <c r="H16" s="1209"/>
      <c r="I16" s="1209">
        <v>1</v>
      </c>
      <c r="J16" s="1209">
        <v>1</v>
      </c>
      <c r="K16" s="1209"/>
    </row>
    <row r="17" spans="1:11" ht="27.75" customHeight="1">
      <c r="A17" s="1207">
        <v>7</v>
      </c>
      <c r="B17" s="1208" t="s">
        <v>380</v>
      </c>
      <c r="C17" s="1209">
        <v>1</v>
      </c>
      <c r="D17" s="1209">
        <v>1</v>
      </c>
      <c r="E17" s="1209"/>
      <c r="F17" s="1209">
        <v>1</v>
      </c>
      <c r="G17" s="1209">
        <v>1</v>
      </c>
      <c r="H17" s="1209"/>
      <c r="I17" s="1209">
        <v>1</v>
      </c>
      <c r="J17" s="1209">
        <v>1</v>
      </c>
      <c r="K17" s="1209"/>
    </row>
    <row r="18" spans="1:11" ht="27.75" customHeight="1">
      <c r="A18" s="1207">
        <v>8</v>
      </c>
      <c r="B18" s="1208" t="s">
        <v>415</v>
      </c>
      <c r="C18" s="1209">
        <v>1</v>
      </c>
      <c r="D18" s="1209">
        <v>1</v>
      </c>
      <c r="E18" s="1209"/>
      <c r="F18" s="1209">
        <v>1</v>
      </c>
      <c r="G18" s="1209">
        <v>1</v>
      </c>
      <c r="H18" s="1209"/>
      <c r="I18" s="1209">
        <v>1</v>
      </c>
      <c r="J18" s="1209">
        <v>1</v>
      </c>
      <c r="K18" s="1209"/>
    </row>
    <row r="19" spans="1:11" ht="27.75" customHeight="1">
      <c r="A19" s="1207">
        <v>9</v>
      </c>
      <c r="B19" s="1208" t="s">
        <v>416</v>
      </c>
      <c r="C19" s="1209">
        <v>1</v>
      </c>
      <c r="D19" s="1209">
        <v>1</v>
      </c>
      <c r="E19" s="1209"/>
      <c r="F19" s="1209">
        <v>1</v>
      </c>
      <c r="G19" s="1209">
        <v>1</v>
      </c>
      <c r="H19" s="1209"/>
      <c r="I19" s="1209">
        <v>1</v>
      </c>
      <c r="J19" s="1209">
        <v>1</v>
      </c>
      <c r="K19" s="1209"/>
    </row>
    <row r="20" spans="1:11" ht="27.75" customHeight="1">
      <c r="A20" s="1207">
        <v>10</v>
      </c>
      <c r="B20" s="1208" t="s">
        <v>417</v>
      </c>
      <c r="C20" s="1209">
        <v>1</v>
      </c>
      <c r="D20" s="1209">
        <v>1</v>
      </c>
      <c r="E20" s="1209"/>
      <c r="F20" s="1209">
        <v>1</v>
      </c>
      <c r="G20" s="1209">
        <v>1</v>
      </c>
      <c r="H20" s="1209"/>
      <c r="I20" s="1209">
        <v>1</v>
      </c>
      <c r="J20" s="1209">
        <v>1</v>
      </c>
      <c r="K20" s="1209"/>
    </row>
    <row r="21" spans="1:11" ht="27.75" customHeight="1">
      <c r="A21" s="1207">
        <v>11</v>
      </c>
      <c r="B21" s="1208" t="s">
        <v>381</v>
      </c>
      <c r="C21" s="1209">
        <v>1</v>
      </c>
      <c r="D21" s="1209"/>
      <c r="E21" s="1209">
        <v>1</v>
      </c>
      <c r="F21" s="1209">
        <v>1</v>
      </c>
      <c r="G21" s="1209"/>
      <c r="H21" s="1209">
        <v>1</v>
      </c>
      <c r="I21" s="1209"/>
      <c r="J21" s="1209"/>
      <c r="K21" s="1209"/>
    </row>
    <row r="22" spans="1:11" ht="27.75" customHeight="1">
      <c r="A22" s="1207">
        <v>12</v>
      </c>
      <c r="B22" s="1208" t="s">
        <v>382</v>
      </c>
      <c r="C22" s="1209">
        <v>1</v>
      </c>
      <c r="D22" s="1209"/>
      <c r="E22" s="1209">
        <v>1</v>
      </c>
      <c r="F22" s="1209">
        <v>1</v>
      </c>
      <c r="G22" s="1209"/>
      <c r="H22" s="1209">
        <v>1</v>
      </c>
      <c r="I22" s="1209">
        <v>1</v>
      </c>
      <c r="J22" s="1209"/>
      <c r="K22" s="1209">
        <v>1</v>
      </c>
    </row>
    <row r="23" spans="1:11" ht="27.75" customHeight="1">
      <c r="A23" s="1207">
        <v>13</v>
      </c>
      <c r="B23" s="1208" t="s">
        <v>418</v>
      </c>
      <c r="C23" s="1210">
        <v>2</v>
      </c>
      <c r="D23" s="1210"/>
      <c r="E23" s="1210">
        <v>2</v>
      </c>
      <c r="F23" s="1210">
        <v>2</v>
      </c>
      <c r="G23" s="1210"/>
      <c r="H23" s="1210">
        <v>2</v>
      </c>
      <c r="I23" s="1210">
        <v>2</v>
      </c>
      <c r="J23" s="1210"/>
      <c r="K23" s="1210">
        <v>2</v>
      </c>
    </row>
    <row r="24" spans="1:11" ht="27.75" customHeight="1">
      <c r="A24" s="1207">
        <v>14</v>
      </c>
      <c r="B24" s="1208" t="s">
        <v>419</v>
      </c>
      <c r="C24" s="1210">
        <v>3</v>
      </c>
      <c r="D24" s="1210"/>
      <c r="E24" s="1210">
        <v>3</v>
      </c>
      <c r="F24" s="1210">
        <v>3</v>
      </c>
      <c r="G24" s="1210"/>
      <c r="H24" s="1210">
        <v>3</v>
      </c>
      <c r="I24" s="1210">
        <v>3</v>
      </c>
      <c r="J24" s="1210"/>
      <c r="K24" s="1210">
        <v>3</v>
      </c>
    </row>
    <row r="25" spans="1:11" ht="27.75" customHeight="1">
      <c r="A25" s="1207">
        <v>15</v>
      </c>
      <c r="B25" s="1208" t="s">
        <v>420</v>
      </c>
      <c r="C25" s="1209">
        <v>1</v>
      </c>
      <c r="D25" s="1209"/>
      <c r="E25" s="1209">
        <v>1</v>
      </c>
      <c r="F25" s="1209">
        <v>1</v>
      </c>
      <c r="G25" s="1209"/>
      <c r="H25" s="1209">
        <v>1</v>
      </c>
      <c r="I25" s="1209">
        <v>1</v>
      </c>
      <c r="J25" s="1209"/>
      <c r="K25" s="1209">
        <v>1</v>
      </c>
    </row>
    <row r="26" spans="1:11" ht="27.75" customHeight="1">
      <c r="A26" s="1207">
        <v>16</v>
      </c>
      <c r="B26" s="1208" t="s">
        <v>421</v>
      </c>
      <c r="C26" s="1209">
        <v>2</v>
      </c>
      <c r="D26" s="1209"/>
      <c r="E26" s="1209">
        <v>2</v>
      </c>
      <c r="F26" s="1209">
        <v>2</v>
      </c>
      <c r="G26" s="1209"/>
      <c r="H26" s="1209">
        <v>2</v>
      </c>
      <c r="I26" s="1209">
        <v>2</v>
      </c>
      <c r="J26" s="1209"/>
      <c r="K26" s="1209">
        <v>2</v>
      </c>
    </row>
    <row r="27" spans="1:11" ht="27.75" customHeight="1">
      <c r="A27" s="1207">
        <v>17</v>
      </c>
      <c r="B27" s="1208" t="s">
        <v>422</v>
      </c>
      <c r="C27" s="1209">
        <v>2</v>
      </c>
      <c r="D27" s="1209"/>
      <c r="E27" s="1209">
        <v>2</v>
      </c>
      <c r="F27" s="1209">
        <v>2</v>
      </c>
      <c r="G27" s="1209"/>
      <c r="H27" s="1209">
        <v>2</v>
      </c>
      <c r="I27" s="1209">
        <v>2</v>
      </c>
      <c r="J27" s="1209"/>
      <c r="K27" s="1209">
        <v>2</v>
      </c>
    </row>
    <row r="28" spans="1:11" s="212" customFormat="1" ht="27.75" customHeight="1">
      <c r="A28" s="210"/>
      <c r="B28" s="1211" t="s">
        <v>23</v>
      </c>
      <c r="C28" s="1028">
        <f t="shared" ref="C28:K28" si="0">SUM(C11:C27)</f>
        <v>22</v>
      </c>
      <c r="D28" s="1028">
        <f t="shared" si="0"/>
        <v>10</v>
      </c>
      <c r="E28" s="1028">
        <f t="shared" si="0"/>
        <v>12</v>
      </c>
      <c r="F28" s="1028">
        <f t="shared" si="0"/>
        <v>22</v>
      </c>
      <c r="G28" s="1028">
        <f t="shared" si="0"/>
        <v>10</v>
      </c>
      <c r="H28" s="1028">
        <f t="shared" si="0"/>
        <v>12</v>
      </c>
      <c r="I28" s="1028">
        <f t="shared" si="0"/>
        <v>21</v>
      </c>
      <c r="J28" s="1028">
        <f t="shared" si="0"/>
        <v>10</v>
      </c>
      <c r="K28" s="1028">
        <f t="shared" si="0"/>
        <v>11</v>
      </c>
    </row>
    <row r="29" spans="1:11" s="212" customFormat="1" ht="15.75" customHeight="1">
      <c r="A29" s="569"/>
      <c r="B29" s="570"/>
      <c r="C29" s="571"/>
      <c r="D29" s="571"/>
      <c r="F29" s="571"/>
      <c r="G29" s="571"/>
      <c r="H29" s="571"/>
      <c r="I29" s="571"/>
      <c r="J29" s="571"/>
      <c r="K29" s="571"/>
    </row>
    <row r="30" spans="1:11" s="1053" customFormat="1" ht="21.95" customHeight="1">
      <c r="A30" s="1365" t="s">
        <v>768</v>
      </c>
      <c r="B30" s="1365"/>
      <c r="C30" s="1365"/>
      <c r="D30" s="1365"/>
      <c r="F30" s="1055"/>
      <c r="G30" s="1365" t="s">
        <v>1220</v>
      </c>
      <c r="H30" s="1365"/>
      <c r="I30" s="1365"/>
      <c r="J30" s="1365"/>
      <c r="K30" s="1365"/>
    </row>
  </sheetData>
  <mergeCells count="25">
    <mergeCell ref="I8:I10"/>
    <mergeCell ref="A2:D2"/>
    <mergeCell ref="F2:K2"/>
    <mergeCell ref="A3:D3"/>
    <mergeCell ref="F3:K3"/>
    <mergeCell ref="A5:K5"/>
    <mergeCell ref="A6:K6"/>
    <mergeCell ref="J8:K8"/>
    <mergeCell ref="J9:J10"/>
    <mergeCell ref="A30:D30"/>
    <mergeCell ref="G30:K30"/>
    <mergeCell ref="K9:K10"/>
    <mergeCell ref="A7:A10"/>
    <mergeCell ref="B7:B10"/>
    <mergeCell ref="G8:H8"/>
    <mergeCell ref="C7:E7"/>
    <mergeCell ref="F7:H7"/>
    <mergeCell ref="I7:K7"/>
    <mergeCell ref="C8:C10"/>
    <mergeCell ref="D8:E8"/>
    <mergeCell ref="F8:F10"/>
    <mergeCell ref="D9:D10"/>
    <mergeCell ref="E9:E10"/>
    <mergeCell ref="G9:G10"/>
    <mergeCell ref="H9:H10"/>
  </mergeCells>
  <pageMargins left="0.48" right="0.2" top="0.59" bottom="0.75" header="0.3" footer="0.3"/>
  <pageSetup paperSize="9" scale="80" fitToHeight="0"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4"/>
  <sheetViews>
    <sheetView view="pageBreakPreview" zoomScale="85" zoomScaleNormal="100" zoomScaleSheetLayoutView="85" workbookViewId="0">
      <selection activeCell="F127" sqref="F127"/>
    </sheetView>
  </sheetViews>
  <sheetFormatPr defaultColWidth="8.85546875" defaultRowHeight="17.25"/>
  <cols>
    <col min="1" max="1" width="7.7109375" style="4" customWidth="1"/>
    <col min="2" max="2" width="52.85546875" style="4" customWidth="1"/>
    <col min="3" max="3" width="34.140625" style="127" customWidth="1"/>
    <col min="4" max="4" width="20.7109375" style="4" customWidth="1"/>
    <col min="5" max="5" width="13.5703125" style="132" hidden="1" customWidth="1"/>
    <col min="6" max="6" width="18.28515625" style="131" customWidth="1"/>
    <col min="7" max="7" width="50.7109375" style="4" customWidth="1"/>
    <col min="8" max="16384" width="8.85546875" style="4"/>
  </cols>
  <sheetData>
    <row r="1" spans="1:6" ht="18" customHeight="1">
      <c r="A1" s="1308" t="s">
        <v>71</v>
      </c>
      <c r="B1" s="1309"/>
      <c r="C1" s="1305" t="s">
        <v>25</v>
      </c>
      <c r="D1" s="1305"/>
      <c r="E1" s="1305"/>
      <c r="F1" s="1305"/>
    </row>
    <row r="2" spans="1:6" ht="18.600000000000001" customHeight="1">
      <c r="A2" s="1310" t="s">
        <v>30</v>
      </c>
      <c r="B2" s="1311"/>
      <c r="C2" s="1305" t="s">
        <v>21</v>
      </c>
      <c r="D2" s="1305"/>
      <c r="E2" s="1305"/>
      <c r="F2" s="1305"/>
    </row>
    <row r="4" spans="1:6" ht="17.45" customHeight="1">
      <c r="C4" s="1306" t="s">
        <v>72</v>
      </c>
      <c r="D4" s="1306"/>
      <c r="E4" s="1306"/>
      <c r="F4" s="1306"/>
    </row>
    <row r="5" spans="1:6">
      <c r="D5" s="5"/>
      <c r="E5" s="23"/>
      <c r="F5" s="141"/>
    </row>
    <row r="6" spans="1:6" ht="33.6" customHeight="1">
      <c r="A6" s="1305" t="s">
        <v>75</v>
      </c>
      <c r="B6" s="1311"/>
      <c r="C6" s="1311"/>
      <c r="D6" s="1311"/>
      <c r="E6" s="1311"/>
      <c r="F6" s="1311"/>
    </row>
    <row r="7" spans="1:6" ht="44.25" customHeight="1">
      <c r="A7" s="1312" t="s">
        <v>80</v>
      </c>
      <c r="B7" s="1312"/>
      <c r="C7" s="1312"/>
      <c r="D7" s="1312"/>
      <c r="E7" s="1312"/>
      <c r="F7" s="1312"/>
    </row>
    <row r="9" spans="1:6" s="24" customFormat="1" ht="33">
      <c r="A9" s="142" t="s">
        <v>11</v>
      </c>
      <c r="B9" s="139" t="s">
        <v>26</v>
      </c>
      <c r="C9" s="139" t="s">
        <v>27</v>
      </c>
      <c r="D9" s="139" t="s">
        <v>70</v>
      </c>
      <c r="E9" s="143" t="s">
        <v>28</v>
      </c>
      <c r="F9" s="144" t="s">
        <v>29</v>
      </c>
    </row>
    <row r="10" spans="1:6" s="25" customFormat="1" ht="16.5">
      <c r="A10" s="142" t="s">
        <v>13</v>
      </c>
      <c r="B10" s="139" t="s">
        <v>59</v>
      </c>
      <c r="C10" s="152"/>
      <c r="D10" s="145"/>
      <c r="E10" s="146">
        <v>0</v>
      </c>
      <c r="F10" s="32">
        <f>SUM(F11:F25)</f>
        <v>281</v>
      </c>
    </row>
    <row r="11" spans="1:6" s="24" customFormat="1" ht="16.5">
      <c r="A11" s="140">
        <v>1</v>
      </c>
      <c r="B11" s="138"/>
      <c r="C11" s="138"/>
      <c r="D11" s="137" t="s">
        <v>66</v>
      </c>
      <c r="E11" s="148"/>
      <c r="F11" s="129">
        <v>10</v>
      </c>
    </row>
    <row r="12" spans="1:6" s="26" customFormat="1" ht="16.5">
      <c r="A12" s="140">
        <v>2</v>
      </c>
      <c r="B12" s="138"/>
      <c r="C12" s="138"/>
      <c r="D12" s="137" t="s">
        <v>66</v>
      </c>
      <c r="E12" s="148"/>
      <c r="F12" s="129">
        <v>10</v>
      </c>
    </row>
    <row r="13" spans="1:6" s="26" customFormat="1" ht="16.5">
      <c r="A13" s="140">
        <v>3</v>
      </c>
      <c r="B13" s="138"/>
      <c r="C13" s="138"/>
      <c r="D13" s="137" t="s">
        <v>66</v>
      </c>
      <c r="E13" s="148"/>
      <c r="F13" s="129">
        <v>10</v>
      </c>
    </row>
    <row r="14" spans="1:6" s="26" customFormat="1" ht="16.5">
      <c r="A14" s="140">
        <v>4</v>
      </c>
      <c r="B14" s="138"/>
      <c r="C14" s="138"/>
      <c r="D14" s="137" t="s">
        <v>66</v>
      </c>
      <c r="E14" s="148"/>
      <c r="F14" s="129">
        <v>14</v>
      </c>
    </row>
    <row r="15" spans="1:6" s="25" customFormat="1" ht="17.45" customHeight="1">
      <c r="A15" s="140">
        <v>5</v>
      </c>
      <c r="B15" s="138"/>
      <c r="C15" s="138"/>
      <c r="D15" s="137" t="s">
        <v>66</v>
      </c>
      <c r="E15" s="148"/>
      <c r="F15" s="129">
        <v>20</v>
      </c>
    </row>
    <row r="16" spans="1:6" s="26" customFormat="1" ht="16.5">
      <c r="A16" s="140">
        <v>6</v>
      </c>
      <c r="B16" s="138"/>
      <c r="C16" s="138"/>
      <c r="D16" s="137" t="s">
        <v>66</v>
      </c>
      <c r="E16" s="148"/>
      <c r="F16" s="129">
        <v>12</v>
      </c>
    </row>
    <row r="17" spans="1:6" s="26" customFormat="1" ht="16.5">
      <c r="A17" s="140">
        <v>7</v>
      </c>
      <c r="B17" s="138"/>
      <c r="C17" s="138"/>
      <c r="D17" s="137" t="s">
        <v>66</v>
      </c>
      <c r="E17" s="148"/>
      <c r="F17" s="129">
        <v>14</v>
      </c>
    </row>
    <row r="18" spans="1:6" s="26" customFormat="1" ht="16.5">
      <c r="A18" s="140">
        <v>8</v>
      </c>
      <c r="B18" s="138"/>
      <c r="C18" s="138"/>
      <c r="D18" s="137" t="s">
        <v>67</v>
      </c>
      <c r="E18" s="148"/>
      <c r="F18" s="129">
        <v>38</v>
      </c>
    </row>
    <row r="19" spans="1:6" s="26" customFormat="1" ht="16.5">
      <c r="A19" s="140">
        <v>9</v>
      </c>
      <c r="B19" s="138"/>
      <c r="C19" s="138"/>
      <c r="D19" s="137" t="s">
        <v>67</v>
      </c>
      <c r="E19" s="148"/>
      <c r="F19" s="129">
        <v>45</v>
      </c>
    </row>
    <row r="20" spans="1:6" s="26" customFormat="1" ht="16.5">
      <c r="A20" s="140">
        <v>10</v>
      </c>
      <c r="B20" s="138"/>
      <c r="C20" s="138"/>
      <c r="D20" s="137" t="s">
        <v>67</v>
      </c>
      <c r="E20" s="148"/>
      <c r="F20" s="129">
        <v>12</v>
      </c>
    </row>
    <row r="21" spans="1:6" s="26" customFormat="1" ht="17.45" customHeight="1">
      <c r="A21" s="140">
        <v>11</v>
      </c>
      <c r="B21" s="138"/>
      <c r="C21" s="138"/>
      <c r="D21" s="137" t="s">
        <v>67</v>
      </c>
      <c r="E21" s="148"/>
      <c r="F21" s="129">
        <v>30</v>
      </c>
    </row>
    <row r="22" spans="1:6" s="24" customFormat="1" ht="16.5">
      <c r="A22" s="140">
        <v>12</v>
      </c>
      <c r="B22" s="138"/>
      <c r="C22" s="138"/>
      <c r="D22" s="137" t="s">
        <v>67</v>
      </c>
      <c r="E22" s="148"/>
      <c r="F22" s="129">
        <v>30</v>
      </c>
    </row>
    <row r="23" spans="1:6">
      <c r="A23" s="140">
        <v>13</v>
      </c>
      <c r="B23" s="138"/>
      <c r="C23" s="138"/>
      <c r="D23" s="137" t="s">
        <v>68</v>
      </c>
      <c r="E23" s="148"/>
      <c r="F23" s="129">
        <v>20</v>
      </c>
    </row>
    <row r="24" spans="1:6" ht="18.600000000000001" customHeight="1">
      <c r="A24" s="140">
        <v>14</v>
      </c>
      <c r="B24" s="138"/>
      <c r="C24" s="138"/>
      <c r="D24" s="137" t="s">
        <v>68</v>
      </c>
      <c r="E24" s="148"/>
      <c r="F24" s="129">
        <v>12</v>
      </c>
    </row>
    <row r="25" spans="1:6">
      <c r="A25" s="140">
        <v>15</v>
      </c>
      <c r="B25" s="138"/>
      <c r="C25" s="138"/>
      <c r="D25" s="137" t="s">
        <v>68</v>
      </c>
      <c r="E25" s="148"/>
      <c r="F25" s="129">
        <v>4</v>
      </c>
    </row>
    <row r="26" spans="1:6">
      <c r="A26" s="139" t="s">
        <v>17</v>
      </c>
      <c r="B26" s="139" t="s">
        <v>69</v>
      </c>
      <c r="C26" s="147"/>
      <c r="D26" s="147"/>
      <c r="E26" s="148"/>
      <c r="F26" s="130">
        <f>SUM(F27:F41)</f>
        <v>212</v>
      </c>
    </row>
    <row r="27" spans="1:6">
      <c r="A27" s="140">
        <v>1</v>
      </c>
      <c r="B27" s="136"/>
      <c r="C27" s="138"/>
      <c r="D27" s="135"/>
      <c r="E27" s="148"/>
      <c r="F27" s="128">
        <v>5</v>
      </c>
    </row>
    <row r="28" spans="1:6">
      <c r="A28" s="140">
        <v>2</v>
      </c>
      <c r="B28" s="136"/>
      <c r="C28" s="138"/>
      <c r="D28" s="135"/>
      <c r="E28" s="148"/>
      <c r="F28" s="128">
        <v>3</v>
      </c>
    </row>
    <row r="29" spans="1:6">
      <c r="A29" s="140">
        <v>3</v>
      </c>
      <c r="B29" s="136"/>
      <c r="C29" s="138"/>
      <c r="D29" s="135"/>
      <c r="E29" s="148"/>
      <c r="F29" s="128">
        <v>8</v>
      </c>
    </row>
    <row r="30" spans="1:6">
      <c r="A30" s="140">
        <v>4</v>
      </c>
      <c r="B30" s="136"/>
      <c r="C30" s="138"/>
      <c r="D30" s="135"/>
      <c r="E30" s="148"/>
      <c r="F30" s="128">
        <v>6</v>
      </c>
    </row>
    <row r="31" spans="1:6">
      <c r="A31" s="140">
        <v>5</v>
      </c>
      <c r="B31" s="136"/>
      <c r="C31" s="138"/>
      <c r="D31" s="135"/>
      <c r="E31" s="148"/>
      <c r="F31" s="128">
        <v>5</v>
      </c>
    </row>
    <row r="32" spans="1:6">
      <c r="A32" s="140">
        <v>6</v>
      </c>
      <c r="B32" s="136"/>
      <c r="C32" s="138"/>
      <c r="D32" s="135"/>
      <c r="E32" s="148"/>
      <c r="F32" s="128">
        <v>8</v>
      </c>
    </row>
    <row r="33" spans="1:6">
      <c r="A33" s="140">
        <v>7</v>
      </c>
      <c r="B33" s="136"/>
      <c r="C33" s="138"/>
      <c r="D33" s="135"/>
      <c r="E33" s="148"/>
      <c r="F33" s="128">
        <v>21</v>
      </c>
    </row>
    <row r="34" spans="1:6">
      <c r="A34" s="140">
        <v>8</v>
      </c>
      <c r="B34" s="136"/>
      <c r="C34" s="138"/>
      <c r="D34" s="135"/>
      <c r="E34" s="148"/>
      <c r="F34" s="128">
        <v>12</v>
      </c>
    </row>
    <row r="35" spans="1:6">
      <c r="A35" s="140">
        <v>9</v>
      </c>
      <c r="B35" s="136"/>
      <c r="C35" s="138"/>
      <c r="D35" s="135"/>
      <c r="E35" s="148"/>
      <c r="F35" s="128">
        <v>17</v>
      </c>
    </row>
    <row r="36" spans="1:6">
      <c r="A36" s="140">
        <v>10</v>
      </c>
      <c r="B36" s="136"/>
      <c r="C36" s="138"/>
      <c r="D36" s="135"/>
      <c r="E36" s="148"/>
      <c r="F36" s="128">
        <v>32</v>
      </c>
    </row>
    <row r="37" spans="1:6">
      <c r="A37" s="140">
        <v>11</v>
      </c>
      <c r="B37" s="136"/>
      <c r="C37" s="138"/>
      <c r="D37" s="135"/>
      <c r="E37" s="148"/>
      <c r="F37" s="128">
        <v>32</v>
      </c>
    </row>
    <row r="38" spans="1:6">
      <c r="A38" s="140">
        <v>12</v>
      </c>
      <c r="B38" s="136"/>
      <c r="C38" s="138"/>
      <c r="D38" s="135"/>
      <c r="E38" s="148"/>
      <c r="F38" s="128">
        <v>15</v>
      </c>
    </row>
    <row r="39" spans="1:6">
      <c r="A39" s="140">
        <v>13</v>
      </c>
      <c r="B39" s="136"/>
      <c r="C39" s="138"/>
      <c r="D39" s="135"/>
      <c r="E39" s="148"/>
      <c r="F39" s="128">
        <v>20</v>
      </c>
    </row>
    <row r="40" spans="1:6">
      <c r="A40" s="140">
        <v>14</v>
      </c>
      <c r="B40" s="136"/>
      <c r="C40" s="138"/>
      <c r="D40" s="135"/>
      <c r="E40" s="148"/>
      <c r="F40" s="128">
        <v>18</v>
      </c>
    </row>
    <row r="41" spans="1:6">
      <c r="A41" s="140">
        <v>15</v>
      </c>
      <c r="B41" s="136"/>
      <c r="C41" s="138"/>
      <c r="D41" s="135"/>
      <c r="E41" s="148"/>
      <c r="F41" s="128">
        <v>10</v>
      </c>
    </row>
    <row r="42" spans="1:6">
      <c r="A42" s="149"/>
      <c r="B42" s="150" t="s">
        <v>23</v>
      </c>
      <c r="C42" s="126"/>
      <c r="D42" s="150"/>
      <c r="E42" s="151"/>
      <c r="F42" s="151">
        <v>2464</v>
      </c>
    </row>
    <row r="43" spans="1:6">
      <c r="A43" s="41"/>
      <c r="B43" s="41"/>
      <c r="C43" s="125"/>
      <c r="D43" s="41"/>
      <c r="E43" s="134"/>
      <c r="F43" s="133"/>
    </row>
    <row r="44" spans="1:6">
      <c r="A44" s="1304" t="s">
        <v>71</v>
      </c>
      <c r="B44" s="1304"/>
      <c r="C44" s="1307" t="s">
        <v>30</v>
      </c>
      <c r="D44" s="1307"/>
      <c r="E44" s="1307"/>
      <c r="F44" s="1307"/>
    </row>
  </sheetData>
  <customSheetViews>
    <customSheetView guid="{F061D70D-DC66-4E66-A697-C78D8F5F6F58}" showPageBreaks="1" fitToPage="1" printArea="1" view="pageBreakPreview" topLeftCell="A4">
      <selection activeCell="G21" sqref="G21:G22"/>
      <pageMargins left="0.39370078740157483" right="0.39370078740157483" top="0.86614173228346458" bottom="0.6692913385826772" header="0.19685039370078741" footer="0.19685039370078741"/>
      <printOptions horizontalCentered="1"/>
      <pageSetup paperSize="9" fitToHeight="0" orientation="landscape" r:id="rId1"/>
      <headerFooter alignWithMargins="0">
        <oddFooter>Page &amp;P</oddFooter>
      </headerFooter>
    </customSheetView>
    <customSheetView guid="{72EE3B03-4A2C-43F3-A23F-4052B1687838}" showPageBreaks="1" fitToPage="1" printArea="1" view="pageBreakPreview">
      <selection sqref="A1:B1"/>
      <pageMargins left="0.39370078740157483" right="0.39370078740157483" top="0.86614173228346458" bottom="0.6692913385826772" header="0.19685039370078741" footer="0.19685039370078741"/>
      <printOptions horizontalCentered="1"/>
      <pageSetup paperSize="9" fitToHeight="0" orientation="landscape" r:id="rId2"/>
      <headerFooter alignWithMargins="0">
        <oddFooter>Page &amp;P</oddFooter>
      </headerFooter>
    </customSheetView>
  </customSheetViews>
  <mergeCells count="9">
    <mergeCell ref="A44:B44"/>
    <mergeCell ref="C1:F1"/>
    <mergeCell ref="C2:F2"/>
    <mergeCell ref="C4:F4"/>
    <mergeCell ref="C44:F44"/>
    <mergeCell ref="A1:B1"/>
    <mergeCell ref="A2:B2"/>
    <mergeCell ref="A6:F6"/>
    <mergeCell ref="A7:F7"/>
  </mergeCells>
  <phoneticPr fontId="11" type="noConversion"/>
  <pageMargins left="0.75" right="0.26" top="1" bottom="1" header="0.5" footer="0.5"/>
  <pageSetup paperSize="9" fitToHeight="0" orientation="landscape"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H46"/>
  <sheetViews>
    <sheetView view="pageBreakPreview" zoomScaleNormal="100" zoomScaleSheetLayoutView="100" workbookViewId="0">
      <selection activeCell="C22" sqref="C22"/>
    </sheetView>
  </sheetViews>
  <sheetFormatPr defaultColWidth="9.140625" defaultRowHeight="15"/>
  <cols>
    <col min="1" max="1" width="4.85546875" style="229" customWidth="1"/>
    <col min="2" max="2" width="39.42578125" style="229" customWidth="1"/>
    <col min="3" max="3" width="16.85546875" style="264" customWidth="1"/>
    <col min="4" max="4" width="17.5703125" style="229" customWidth="1"/>
    <col min="5" max="5" width="15.85546875" style="229" customWidth="1"/>
    <col min="6" max="16384" width="9.140625" style="229"/>
  </cols>
  <sheetData>
    <row r="1" spans="1:8" ht="21.95" customHeight="1">
      <c r="A1" s="1430" t="s">
        <v>620</v>
      </c>
      <c r="B1" s="1431"/>
      <c r="C1" s="1432" t="s">
        <v>25</v>
      </c>
      <c r="D1" s="1432"/>
      <c r="E1" s="1432"/>
    </row>
    <row r="2" spans="1:8" ht="14.25" customHeight="1">
      <c r="A2" s="1431"/>
      <c r="B2" s="1431"/>
      <c r="C2" s="1431" t="s">
        <v>263</v>
      </c>
      <c r="D2" s="1431"/>
      <c r="E2" s="1431"/>
    </row>
    <row r="3" spans="1:8" ht="13.5" customHeight="1">
      <c r="A3" s="230"/>
      <c r="B3" s="230"/>
      <c r="C3" s="228"/>
      <c r="D3" s="228"/>
      <c r="E3" s="228"/>
    </row>
    <row r="4" spans="1:8" ht="18.75" customHeight="1">
      <c r="A4" s="231"/>
      <c r="C4" s="1433" t="str">
        <f>'[39]BIEU 1 - Tong hop DT, DS'!C4:E4</f>
        <v>Hòa Bình, ngày        tháng        năm 2016</v>
      </c>
      <c r="D4" s="1434"/>
      <c r="E4" s="1434"/>
    </row>
    <row r="5" spans="1:8" ht="15" customHeight="1">
      <c r="A5" s="231"/>
      <c r="C5" s="232"/>
      <c r="D5" s="233"/>
      <c r="E5" s="233"/>
    </row>
    <row r="6" spans="1:8" ht="22.5" customHeight="1">
      <c r="A6" s="1439" t="s">
        <v>460</v>
      </c>
      <c r="B6" s="1439"/>
      <c r="C6" s="1439"/>
      <c r="D6" s="1439"/>
      <c r="E6" s="1439"/>
    </row>
    <row r="7" spans="1:8" ht="12" customHeight="1">
      <c r="A7" s="234"/>
      <c r="B7" s="1440"/>
      <c r="C7" s="1440"/>
      <c r="D7" s="1440"/>
      <c r="E7" s="1441"/>
    </row>
    <row r="8" spans="1:8" ht="39.75" customHeight="1">
      <c r="A8" s="235" t="s">
        <v>12</v>
      </c>
      <c r="B8" s="235" t="s">
        <v>264</v>
      </c>
      <c r="C8" s="236" t="s">
        <v>265</v>
      </c>
      <c r="D8" s="237" t="s">
        <v>266</v>
      </c>
      <c r="E8" s="238" t="s">
        <v>20</v>
      </c>
    </row>
    <row r="9" spans="1:8" s="572" customFormat="1" ht="21.95" customHeight="1">
      <c r="A9" s="239" t="s">
        <v>13</v>
      </c>
      <c r="B9" s="240" t="s">
        <v>267</v>
      </c>
      <c r="C9" s="654">
        <v>915.23</v>
      </c>
      <c r="D9" s="241">
        <v>100</v>
      </c>
      <c r="E9" s="242"/>
    </row>
    <row r="10" spans="1:8" s="245" customFormat="1" ht="21.95" customHeight="1">
      <c r="A10" s="238" t="s">
        <v>17</v>
      </c>
      <c r="B10" s="243" t="s">
        <v>268</v>
      </c>
      <c r="C10" s="653">
        <f>C11+C16</f>
        <v>117.28360000000001</v>
      </c>
      <c r="D10" s="244">
        <f>C10/C9*100</f>
        <v>12.814658610403942</v>
      </c>
      <c r="E10" s="238"/>
      <c r="G10" s="246"/>
    </row>
    <row r="11" spans="1:8" s="251" customFormat="1" ht="21.95" customHeight="1">
      <c r="A11" s="247" t="s">
        <v>16</v>
      </c>
      <c r="B11" s="248" t="s">
        <v>269</v>
      </c>
      <c r="C11" s="249">
        <f>SUM(C12:C15)</f>
        <v>110.46000000000001</v>
      </c>
      <c r="D11" s="250">
        <f>C11/C9*100</f>
        <v>12.069097385356686</v>
      </c>
      <c r="E11" s="247"/>
      <c r="G11" s="252"/>
      <c r="H11" s="252"/>
    </row>
    <row r="12" spans="1:8" ht="21.95" customHeight="1">
      <c r="A12" s="253" t="s">
        <v>270</v>
      </c>
      <c r="B12" s="254" t="s">
        <v>271</v>
      </c>
      <c r="C12" s="255">
        <v>59.79</v>
      </c>
      <c r="D12" s="256">
        <f>C12/C9*100</f>
        <v>6.5327841089125132</v>
      </c>
      <c r="E12" s="253"/>
      <c r="G12" s="257"/>
    </row>
    <row r="13" spans="1:8" ht="21.95" customHeight="1">
      <c r="A13" s="253" t="s">
        <v>272</v>
      </c>
      <c r="B13" s="254" t="s">
        <v>273</v>
      </c>
      <c r="C13" s="1435">
        <f>50.67-C15</f>
        <v>14.774480000000004</v>
      </c>
      <c r="D13" s="1437">
        <f>C13/C9*100</f>
        <v>1.6142914895709279</v>
      </c>
      <c r="E13" s="253"/>
      <c r="G13" s="257"/>
    </row>
    <row r="14" spans="1:8" ht="21.95" customHeight="1">
      <c r="A14" s="253" t="s">
        <v>274</v>
      </c>
      <c r="B14" s="254" t="s">
        <v>275</v>
      </c>
      <c r="C14" s="1436"/>
      <c r="D14" s="1438"/>
      <c r="E14" s="259"/>
    </row>
    <row r="15" spans="1:8" ht="21.95" customHeight="1">
      <c r="A15" s="253" t="s">
        <v>276</v>
      </c>
      <c r="B15" s="254" t="s">
        <v>277</v>
      </c>
      <c r="C15" s="258">
        <f>'BIEU 13 - Giao thong'!J16/10000</f>
        <v>35.895519999999998</v>
      </c>
      <c r="D15" s="256">
        <f>C15/C9*100</f>
        <v>3.9220217868732448</v>
      </c>
      <c r="E15" s="652"/>
    </row>
    <row r="16" spans="1:8" s="251" customFormat="1" ht="21.95" customHeight="1">
      <c r="A16" s="247" t="s">
        <v>169</v>
      </c>
      <c r="B16" s="248" t="s">
        <v>278</v>
      </c>
      <c r="C16" s="249">
        <f>SUM(C17:C20)</f>
        <v>6.8235999999999999</v>
      </c>
      <c r="D16" s="256">
        <f>C16/C9*100</f>
        <v>0.74556122504725586</v>
      </c>
      <c r="E16" s="247"/>
    </row>
    <row r="17" spans="1:5" ht="21.95" customHeight="1">
      <c r="A17" s="253" t="s">
        <v>270</v>
      </c>
      <c r="B17" s="254" t="s">
        <v>279</v>
      </c>
      <c r="C17" s="258">
        <v>0.25</v>
      </c>
      <c r="D17" s="256">
        <f>C17/C9*100</f>
        <v>2.7315538170733036E-2</v>
      </c>
      <c r="E17" s="253"/>
    </row>
    <row r="18" spans="1:5" ht="21.95" customHeight="1">
      <c r="A18" s="253" t="s">
        <v>272</v>
      </c>
      <c r="B18" s="254" t="s">
        <v>280</v>
      </c>
      <c r="C18" s="258">
        <v>5.2135999999999996</v>
      </c>
      <c r="D18" s="256">
        <f>C18/C9*100</f>
        <v>0.56964915922773507</v>
      </c>
      <c r="E18" s="253"/>
    </row>
    <row r="19" spans="1:5" ht="21.95" customHeight="1">
      <c r="A19" s="253" t="s">
        <v>274</v>
      </c>
      <c r="B19" s="254" t="s">
        <v>281</v>
      </c>
      <c r="C19" s="258">
        <v>0</v>
      </c>
      <c r="D19" s="256">
        <v>0</v>
      </c>
      <c r="E19" s="253"/>
    </row>
    <row r="20" spans="1:5" ht="21.95" customHeight="1">
      <c r="A20" s="253" t="s">
        <v>276</v>
      </c>
      <c r="B20" s="254" t="s">
        <v>282</v>
      </c>
      <c r="C20" s="258">
        <v>1.36</v>
      </c>
      <c r="D20" s="256">
        <f>C20/C9*100</f>
        <v>0.14859652764878775</v>
      </c>
      <c r="E20" s="253"/>
    </row>
    <row r="21" spans="1:5" s="245" customFormat="1" ht="21.95" customHeight="1">
      <c r="A21" s="238" t="s">
        <v>14</v>
      </c>
      <c r="B21" s="243" t="s">
        <v>283</v>
      </c>
      <c r="C21" s="653">
        <f>C9-C10</f>
        <v>797.94640000000004</v>
      </c>
      <c r="D21" s="244">
        <f>C21/C9*100</f>
        <v>87.185341389596061</v>
      </c>
      <c r="E21" s="238"/>
    </row>
    <row r="22" spans="1:5" ht="21.95" customHeight="1">
      <c r="A22" s="253">
        <v>1</v>
      </c>
      <c r="B22" s="254" t="s">
        <v>284</v>
      </c>
      <c r="C22" s="260">
        <v>4.45</v>
      </c>
      <c r="D22" s="256">
        <f>C22/C9*100</f>
        <v>0.48621657943904811</v>
      </c>
      <c r="E22" s="253"/>
    </row>
    <row r="23" spans="1:5" ht="21.95" customHeight="1">
      <c r="A23" s="253">
        <v>2</v>
      </c>
      <c r="B23" s="254" t="s">
        <v>623</v>
      </c>
      <c r="C23" s="656">
        <v>74.77</v>
      </c>
      <c r="D23" s="256">
        <f>C23/C9*100</f>
        <v>8.1695311561028365</v>
      </c>
      <c r="E23" s="253"/>
    </row>
    <row r="24" spans="1:5" ht="21.95" customHeight="1">
      <c r="A24" s="253">
        <v>3</v>
      </c>
      <c r="B24" s="254" t="s">
        <v>622</v>
      </c>
      <c r="C24" s="655">
        <v>679.82</v>
      </c>
      <c r="D24" s="256">
        <f>C24/C9*100</f>
        <v>74.278596636910947</v>
      </c>
      <c r="E24" s="253"/>
    </row>
    <row r="25" spans="1:5" ht="21.95" customHeight="1">
      <c r="A25" s="253">
        <v>4</v>
      </c>
      <c r="B25" s="254" t="s">
        <v>285</v>
      </c>
      <c r="C25" s="260">
        <f>C21-C22-C23-C24</f>
        <v>38.906399999999962</v>
      </c>
      <c r="D25" s="256">
        <f>C25/C9*100</f>
        <v>4.2509970171432272</v>
      </c>
      <c r="E25" s="253"/>
    </row>
    <row r="26" spans="1:5" ht="21.95" customHeight="1">
      <c r="A26" s="263"/>
      <c r="C26" s="1429"/>
      <c r="D26" s="1429"/>
      <c r="E26" s="1429"/>
    </row>
    <row r="27" spans="1:5" ht="21.95" customHeight="1">
      <c r="A27" s="1442"/>
      <c r="B27" s="1439"/>
      <c r="C27" s="1442" t="str">
        <f>A1</f>
        <v>UBND XÃ SỦ NGÒI</v>
      </c>
      <c r="D27" s="1439"/>
      <c r="E27" s="1439"/>
    </row>
    <row r="28" spans="1:5" ht="21.95" customHeight="1"/>
    <row r="29" spans="1:5" ht="21.95" customHeight="1">
      <c r="A29" s="1427"/>
      <c r="B29" s="1427"/>
      <c r="C29" s="1427"/>
      <c r="D29" s="1427"/>
      <c r="E29" s="1427"/>
    </row>
    <row r="30" spans="1:5" ht="21.95" customHeight="1"/>
    <row r="31" spans="1:5" ht="21.95" customHeight="1"/>
    <row r="32" spans="1:5" ht="21.95" customHeight="1"/>
    <row r="33" spans="1:5" ht="21.95" customHeight="1">
      <c r="E33" s="257"/>
    </row>
    <row r="34" spans="1:5" ht="21.95" customHeight="1"/>
    <row r="35" spans="1:5" ht="21.95" customHeight="1"/>
    <row r="36" spans="1:5" ht="21.95" customHeight="1"/>
    <row r="37" spans="1:5" ht="21.95" customHeight="1"/>
    <row r="38" spans="1:5" s="261" customFormat="1" ht="21.95" customHeight="1">
      <c r="A38" s="1428" t="s">
        <v>286</v>
      </c>
      <c r="B38" s="1428"/>
      <c r="C38" s="1428"/>
      <c r="D38" s="1428"/>
      <c r="E38" s="265"/>
    </row>
    <row r="39" spans="1:5" s="262" customFormat="1" ht="21.95" customHeight="1">
      <c r="A39" s="238" t="s">
        <v>12</v>
      </c>
      <c r="B39" s="266" t="s">
        <v>61</v>
      </c>
      <c r="C39" s="266" t="s">
        <v>1</v>
      </c>
      <c r="D39" s="266" t="s">
        <v>287</v>
      </c>
      <c r="E39" s="267"/>
    </row>
    <row r="40" spans="1:5" s="261" customFormat="1" ht="21.95" customHeight="1">
      <c r="A40" s="268">
        <v>1</v>
      </c>
      <c r="B40" s="269" t="s">
        <v>288</v>
      </c>
      <c r="C40" s="270" t="s">
        <v>289</v>
      </c>
      <c r="D40" s="271">
        <f>'[40]BIEU 1 - Tong hop chi tieu KTXH'!E30</f>
        <v>41218.542465753424</v>
      </c>
    </row>
    <row r="41" spans="1:5" s="261" customFormat="1" ht="21.95" customHeight="1">
      <c r="A41" s="272">
        <v>2</v>
      </c>
      <c r="B41" s="273" t="s">
        <v>290</v>
      </c>
      <c r="C41" s="274" t="s">
        <v>291</v>
      </c>
      <c r="D41" s="275">
        <f>C10/100</f>
        <v>1.172836</v>
      </c>
    </row>
    <row r="42" spans="1:5" s="261" customFormat="1" ht="21.95" customHeight="1">
      <c r="A42" s="272">
        <v>3</v>
      </c>
      <c r="B42" s="273" t="s">
        <v>292</v>
      </c>
      <c r="C42" s="274" t="s">
        <v>293</v>
      </c>
      <c r="D42" s="276">
        <f>C11*10^4</f>
        <v>1104600</v>
      </c>
    </row>
    <row r="43" spans="1:5" s="261" customFormat="1" ht="21.95" customHeight="1">
      <c r="A43" s="272">
        <v>4</v>
      </c>
      <c r="B43" s="273" t="s">
        <v>294</v>
      </c>
      <c r="C43" s="274" t="s">
        <v>295</v>
      </c>
      <c r="D43" s="276">
        <f>+D40/D41</f>
        <v>35144.336007552141</v>
      </c>
    </row>
    <row r="44" spans="1:5" s="261" customFormat="1" ht="21.95" customHeight="1">
      <c r="A44" s="277">
        <v>5</v>
      </c>
      <c r="B44" s="278" t="s">
        <v>296</v>
      </c>
      <c r="C44" s="279" t="s">
        <v>297</v>
      </c>
      <c r="D44" s="280">
        <f>D42/D40</f>
        <v>26.79861862941323</v>
      </c>
    </row>
    <row r="45" spans="1:5" ht="21.95" customHeight="1"/>
    <row r="46" spans="1:5" ht="21.95" customHeight="1"/>
  </sheetData>
  <mergeCells count="14">
    <mergeCell ref="A29:E29"/>
    <mergeCell ref="A38:D38"/>
    <mergeCell ref="C26:E26"/>
    <mergeCell ref="A1:B1"/>
    <mergeCell ref="C1:E1"/>
    <mergeCell ref="A2:B2"/>
    <mergeCell ref="C2:E2"/>
    <mergeCell ref="C4:E4"/>
    <mergeCell ref="C13:C14"/>
    <mergeCell ref="D13:D14"/>
    <mergeCell ref="A6:E6"/>
    <mergeCell ref="B7:E7"/>
    <mergeCell ref="A27:B27"/>
    <mergeCell ref="C27:E27"/>
  </mergeCells>
  <pageMargins left="0.95" right="0.45" top="0.75" bottom="0.75" header="0.3" footer="0.3"/>
  <pageSetup paperSize="9" scale="92" fitToHeight="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L44"/>
  <sheetViews>
    <sheetView view="pageBreakPreview" zoomScale="85" zoomScaleNormal="100" zoomScaleSheetLayoutView="85" workbookViewId="0">
      <selection activeCell="G17" sqref="G17"/>
    </sheetView>
  </sheetViews>
  <sheetFormatPr defaultColWidth="9.140625" defaultRowHeight="12.75"/>
  <cols>
    <col min="1" max="1" width="6.42578125" style="283" customWidth="1"/>
    <col min="2" max="2" width="33.140625" style="283" customWidth="1"/>
    <col min="3" max="3" width="10.85546875" style="283" customWidth="1"/>
    <col min="4" max="4" width="11.7109375" style="283" customWidth="1"/>
    <col min="5" max="6" width="16.42578125" style="283" customWidth="1"/>
    <col min="7" max="7" width="21.7109375" style="283" customWidth="1"/>
    <col min="8" max="8" width="29.140625" style="283" customWidth="1"/>
    <col min="9" max="16384" width="9.140625" style="283"/>
  </cols>
  <sheetData>
    <row r="1" spans="1:12" ht="15.75">
      <c r="A1" s="1445" t="str">
        <f>'[39]BIEU 6-C.cau SDD '!A1:B1</f>
        <v>UBND THÀNH PHỐ HÒA BÌNH</v>
      </c>
      <c r="B1" s="1445"/>
      <c r="C1" s="1445"/>
      <c r="E1" s="555"/>
      <c r="F1" s="1444" t="s">
        <v>163</v>
      </c>
      <c r="G1" s="1444"/>
      <c r="H1" s="1444"/>
      <c r="I1" s="282"/>
      <c r="J1" s="282"/>
      <c r="K1" s="282"/>
      <c r="L1" s="282"/>
    </row>
    <row r="2" spans="1:12" ht="15.75">
      <c r="A2" s="1444" t="s">
        <v>298</v>
      </c>
      <c r="B2" s="1444"/>
      <c r="C2" s="1444"/>
      <c r="E2" s="555"/>
      <c r="F2" s="1444" t="s">
        <v>21</v>
      </c>
      <c r="G2" s="1444"/>
      <c r="H2" s="1444"/>
      <c r="I2" s="282"/>
      <c r="J2" s="282"/>
      <c r="K2" s="282"/>
      <c r="L2" s="282"/>
    </row>
    <row r="3" spans="1:12" ht="12.75" customHeight="1">
      <c r="A3" s="284"/>
      <c r="B3" s="284"/>
      <c r="C3" s="282"/>
      <c r="D3" s="284"/>
      <c r="E3" s="284"/>
      <c r="F3" s="284"/>
      <c r="G3" s="284"/>
      <c r="H3" s="284"/>
      <c r="I3" s="282"/>
      <c r="J3" s="282"/>
      <c r="K3" s="282"/>
      <c r="L3" s="282"/>
    </row>
    <row r="4" spans="1:12" ht="15.75">
      <c r="A4" s="282"/>
      <c r="B4" s="282"/>
      <c r="C4" s="282"/>
      <c r="D4" s="282"/>
      <c r="E4" s="282"/>
      <c r="F4" s="1446" t="str">
        <f>'[39]BIEU 1 - Tong hop DT, DS'!C4</f>
        <v>Hòa Bình, ngày        tháng        năm 2016</v>
      </c>
      <c r="G4" s="1447"/>
      <c r="H4" s="1447"/>
      <c r="I4" s="282"/>
      <c r="J4" s="282"/>
      <c r="K4" s="282"/>
      <c r="L4" s="282"/>
    </row>
    <row r="5" spans="1:12" ht="12" customHeight="1">
      <c r="A5" s="282"/>
      <c r="B5" s="282"/>
      <c r="C5" s="282"/>
      <c r="D5" s="282"/>
      <c r="E5" s="282"/>
      <c r="F5" s="285"/>
      <c r="G5" s="286"/>
      <c r="H5" s="286"/>
      <c r="I5" s="282"/>
      <c r="J5" s="282"/>
      <c r="K5" s="282"/>
      <c r="L5" s="282"/>
    </row>
    <row r="6" spans="1:12" ht="15.75">
      <c r="A6" s="1444" t="s">
        <v>458</v>
      </c>
      <c r="B6" s="1444"/>
      <c r="C6" s="1444"/>
      <c r="D6" s="1444"/>
      <c r="E6" s="1444"/>
      <c r="F6" s="1444"/>
      <c r="G6" s="1444"/>
      <c r="H6" s="1444"/>
      <c r="I6" s="282"/>
      <c r="J6" s="282"/>
      <c r="K6" s="282"/>
      <c r="L6" s="282"/>
    </row>
    <row r="7" spans="1:12" ht="12" customHeight="1">
      <c r="A7" s="281"/>
      <c r="B7" s="281"/>
      <c r="C7" s="281"/>
      <c r="D7" s="281"/>
      <c r="E7" s="281"/>
      <c r="F7" s="281"/>
      <c r="G7" s="281"/>
      <c r="H7" s="281"/>
      <c r="I7" s="282"/>
      <c r="J7" s="282"/>
      <c r="K7" s="282"/>
      <c r="L7" s="282"/>
    </row>
    <row r="8" spans="1:12" ht="15.75" customHeight="1">
      <c r="A8" s="1443" t="s">
        <v>12</v>
      </c>
      <c r="B8" s="1443" t="s">
        <v>299</v>
      </c>
      <c r="C8" s="1443" t="s">
        <v>300</v>
      </c>
      <c r="D8" s="1443" t="s">
        <v>301</v>
      </c>
      <c r="E8" s="1443"/>
      <c r="F8" s="1443"/>
      <c r="G8" s="1443" t="s">
        <v>22</v>
      </c>
      <c r="H8" s="1443" t="s">
        <v>20</v>
      </c>
      <c r="I8" s="282"/>
      <c r="J8" s="282"/>
      <c r="K8" s="282"/>
      <c r="L8" s="282"/>
    </row>
    <row r="9" spans="1:12" ht="40.5" customHeight="1">
      <c r="A9" s="1443"/>
      <c r="B9" s="1443"/>
      <c r="C9" s="1443"/>
      <c r="D9" s="287" t="s">
        <v>302</v>
      </c>
      <c r="E9" s="288" t="s">
        <v>303</v>
      </c>
      <c r="F9" s="287" t="s">
        <v>304</v>
      </c>
      <c r="G9" s="1443"/>
      <c r="H9" s="1443"/>
      <c r="I9" s="282"/>
      <c r="J9" s="282"/>
      <c r="K9" s="282"/>
      <c r="L9" s="282"/>
    </row>
    <row r="10" spans="1:12" ht="24.95" customHeight="1">
      <c r="A10" s="287" t="s">
        <v>13</v>
      </c>
      <c r="B10" s="573" t="s">
        <v>305</v>
      </c>
      <c r="C10" s="287"/>
      <c r="D10" s="287"/>
      <c r="E10" s="287"/>
      <c r="F10" s="574"/>
      <c r="G10" s="575"/>
      <c r="H10" s="575"/>
      <c r="I10" s="282"/>
      <c r="J10" s="282"/>
      <c r="K10" s="282"/>
      <c r="L10" s="282"/>
    </row>
    <row r="11" spans="1:12" ht="24.95" customHeight="1">
      <c r="A11" s="287" t="s">
        <v>17</v>
      </c>
      <c r="B11" s="573" t="s">
        <v>306</v>
      </c>
      <c r="H11" s="575"/>
      <c r="I11" s="282"/>
      <c r="J11" s="282"/>
      <c r="K11" s="282"/>
      <c r="L11" s="282"/>
    </row>
    <row r="12" spans="1:12" s="632" customFormat="1" ht="38.25" customHeight="1">
      <c r="A12" s="576" t="s">
        <v>16</v>
      </c>
      <c r="B12" s="575" t="s">
        <v>455</v>
      </c>
      <c r="C12" s="576">
        <v>1</v>
      </c>
      <c r="D12" s="576">
        <v>70</v>
      </c>
      <c r="E12" s="576">
        <v>78</v>
      </c>
      <c r="F12" s="577">
        <v>9840</v>
      </c>
      <c r="G12" s="575" t="s">
        <v>457</v>
      </c>
      <c r="H12" s="633" t="s">
        <v>456</v>
      </c>
      <c r="I12" s="282"/>
      <c r="J12" s="282"/>
      <c r="K12" s="282"/>
      <c r="L12" s="282"/>
    </row>
    <row r="13" spans="1:12" ht="24.95" customHeight="1">
      <c r="A13" s="287" t="s">
        <v>14</v>
      </c>
      <c r="B13" s="573" t="s">
        <v>307</v>
      </c>
      <c r="C13" s="287"/>
      <c r="D13" s="287"/>
      <c r="E13" s="287"/>
      <c r="F13" s="574"/>
      <c r="G13" s="575"/>
      <c r="H13" s="575"/>
      <c r="I13" s="282"/>
      <c r="J13" s="282"/>
      <c r="K13" s="282"/>
      <c r="L13" s="282"/>
    </row>
    <row r="14" spans="1:12" ht="24.95" customHeight="1">
      <c r="A14" s="576" t="s">
        <v>156</v>
      </c>
      <c r="B14" s="575" t="s">
        <v>308</v>
      </c>
      <c r="C14" s="576"/>
      <c r="D14" s="576"/>
      <c r="E14" s="576"/>
      <c r="F14" s="577"/>
      <c r="G14" s="575"/>
      <c r="H14" s="575"/>
      <c r="I14" s="282"/>
      <c r="J14" s="282"/>
      <c r="K14" s="282"/>
      <c r="L14" s="282"/>
    </row>
    <row r="15" spans="1:12" ht="24.95" customHeight="1">
      <c r="A15" s="576" t="s">
        <v>157</v>
      </c>
      <c r="B15" s="575" t="s">
        <v>309</v>
      </c>
      <c r="C15" s="576"/>
      <c r="D15" s="576"/>
      <c r="E15" s="576"/>
      <c r="F15" s="577"/>
      <c r="G15" s="575"/>
      <c r="H15" s="575"/>
      <c r="I15" s="282"/>
      <c r="J15" s="282"/>
      <c r="K15" s="282"/>
      <c r="L15" s="282"/>
    </row>
    <row r="16" spans="1:12" ht="24.95" customHeight="1">
      <c r="A16" s="287" t="s">
        <v>9</v>
      </c>
      <c r="B16" s="573" t="s">
        <v>310</v>
      </c>
      <c r="C16" s="576">
        <v>1</v>
      </c>
      <c r="D16" s="576">
        <v>5</v>
      </c>
      <c r="E16" s="576">
        <v>6</v>
      </c>
      <c r="F16" s="577">
        <v>520</v>
      </c>
      <c r="G16" s="575"/>
      <c r="H16" s="575"/>
      <c r="I16" s="282"/>
      <c r="J16" s="282"/>
      <c r="K16" s="282"/>
      <c r="L16" s="282"/>
    </row>
    <row r="17" spans="1:12" ht="24.95" customHeight="1">
      <c r="A17" s="287" t="s">
        <v>10</v>
      </c>
      <c r="B17" s="573" t="s">
        <v>311</v>
      </c>
      <c r="C17" s="576">
        <v>2</v>
      </c>
      <c r="D17" s="576">
        <v>10</v>
      </c>
      <c r="E17" s="576">
        <v>17</v>
      </c>
      <c r="F17" s="577">
        <v>310</v>
      </c>
      <c r="G17" s="575" t="s">
        <v>448</v>
      </c>
      <c r="H17" s="575" t="s">
        <v>459</v>
      </c>
      <c r="I17" s="282"/>
      <c r="J17" s="282"/>
      <c r="K17" s="282"/>
      <c r="L17" s="282"/>
    </row>
    <row r="18" spans="1:12" ht="19.5" customHeight="1">
      <c r="A18" s="282"/>
      <c r="B18" s="282"/>
      <c r="C18" s="282"/>
      <c r="D18" s="282"/>
      <c r="E18" s="282"/>
      <c r="F18" s="282"/>
      <c r="G18" s="282"/>
      <c r="H18" s="282"/>
      <c r="I18" s="282"/>
      <c r="J18" s="282"/>
      <c r="K18" s="282"/>
      <c r="L18" s="282"/>
    </row>
    <row r="19" spans="1:12" ht="15.75">
      <c r="A19" s="282"/>
      <c r="B19" s="1444" t="str">
        <f>A1</f>
        <v>UBND THÀNH PHỐ HÒA BÌNH</v>
      </c>
      <c r="C19" s="1444"/>
      <c r="D19" s="1444"/>
      <c r="E19" s="282"/>
      <c r="F19" s="1444" t="s">
        <v>298</v>
      </c>
      <c r="G19" s="1444"/>
      <c r="H19" s="1444"/>
      <c r="I19" s="282"/>
      <c r="J19" s="282"/>
      <c r="K19" s="282"/>
      <c r="L19" s="282"/>
    </row>
    <row r="20" spans="1:12" ht="15.75">
      <c r="A20" s="282"/>
      <c r="B20" s="282"/>
      <c r="C20" s="282"/>
      <c r="D20" s="282"/>
      <c r="E20" s="282"/>
      <c r="F20" s="282"/>
      <c r="G20" s="282"/>
      <c r="H20" s="282"/>
      <c r="I20" s="282"/>
      <c r="J20" s="282"/>
      <c r="K20" s="282"/>
      <c r="L20" s="282"/>
    </row>
    <row r="21" spans="1:12" ht="15.75">
      <c r="A21" s="282"/>
      <c r="B21" s="282"/>
      <c r="C21" s="282"/>
      <c r="D21" s="282"/>
      <c r="E21" s="282"/>
      <c r="F21" s="282"/>
      <c r="G21" s="282"/>
      <c r="H21" s="282"/>
      <c r="I21" s="282"/>
      <c r="J21" s="282"/>
      <c r="K21" s="282"/>
      <c r="L21" s="282"/>
    </row>
    <row r="22" spans="1:12" ht="15.75">
      <c r="A22" s="282"/>
      <c r="B22" s="282"/>
      <c r="C22" s="282"/>
      <c r="D22" s="282"/>
      <c r="E22" s="282"/>
      <c r="F22" s="282"/>
      <c r="G22" s="282"/>
      <c r="H22" s="282"/>
      <c r="I22" s="282"/>
      <c r="J22" s="282"/>
      <c r="K22" s="282"/>
      <c r="L22" s="282"/>
    </row>
    <row r="23" spans="1:12" ht="15.75">
      <c r="A23" s="282"/>
      <c r="B23" s="282"/>
      <c r="C23" s="282"/>
      <c r="D23" s="282"/>
      <c r="E23" s="282"/>
      <c r="F23" s="282"/>
      <c r="G23" s="282"/>
      <c r="H23" s="282"/>
      <c r="I23" s="282"/>
      <c r="J23" s="282"/>
      <c r="K23" s="282"/>
      <c r="L23" s="282"/>
    </row>
    <row r="24" spans="1:12" ht="15.75">
      <c r="A24" s="282"/>
      <c r="B24" s="282"/>
      <c r="C24" s="282"/>
      <c r="D24" s="282"/>
      <c r="E24" s="282"/>
      <c r="F24" s="1444"/>
      <c r="G24" s="1444"/>
      <c r="H24" s="1444"/>
      <c r="I24" s="282"/>
      <c r="J24" s="282"/>
      <c r="K24" s="282"/>
      <c r="L24" s="282"/>
    </row>
    <row r="25" spans="1:12" ht="15.75">
      <c r="A25" s="282"/>
      <c r="B25" s="282"/>
      <c r="C25" s="282"/>
      <c r="D25" s="282"/>
      <c r="E25" s="282"/>
      <c r="F25" s="1444"/>
      <c r="G25" s="1444"/>
      <c r="H25" s="1444"/>
      <c r="I25" s="282"/>
      <c r="J25" s="282"/>
      <c r="K25" s="282"/>
      <c r="L25" s="282"/>
    </row>
    <row r="26" spans="1:12" ht="15.75">
      <c r="A26" s="282"/>
      <c r="B26" s="282"/>
      <c r="C26" s="282"/>
      <c r="D26" s="282"/>
      <c r="E26" s="282"/>
      <c r="F26" s="282"/>
      <c r="G26" s="282"/>
      <c r="H26" s="282"/>
      <c r="I26" s="282"/>
      <c r="J26" s="282"/>
      <c r="K26" s="282"/>
      <c r="L26" s="282"/>
    </row>
    <row r="27" spans="1:12" ht="15.75">
      <c r="A27" s="282"/>
      <c r="B27" s="282"/>
      <c r="C27" s="282"/>
      <c r="D27" s="282"/>
      <c r="E27" s="282"/>
      <c r="F27" s="282"/>
      <c r="G27" s="282"/>
      <c r="H27" s="282"/>
      <c r="I27" s="282"/>
      <c r="J27" s="282"/>
      <c r="K27" s="282"/>
      <c r="L27" s="282"/>
    </row>
    <row r="28" spans="1:12" ht="15.75">
      <c r="A28" s="282"/>
      <c r="B28" s="282"/>
      <c r="C28" s="282"/>
      <c r="D28" s="282"/>
      <c r="E28" s="282"/>
      <c r="F28" s="282"/>
      <c r="G28" s="282"/>
      <c r="H28" s="282"/>
      <c r="I28" s="282"/>
      <c r="J28" s="282"/>
      <c r="K28" s="282"/>
      <c r="L28" s="282"/>
    </row>
    <row r="29" spans="1:12" ht="15.75">
      <c r="A29" s="282"/>
      <c r="B29" s="282"/>
      <c r="C29" s="282"/>
      <c r="D29" s="282"/>
      <c r="E29" s="282"/>
      <c r="F29" s="282"/>
      <c r="G29" s="282"/>
      <c r="H29" s="282"/>
      <c r="I29" s="282"/>
      <c r="J29" s="282"/>
      <c r="K29" s="282"/>
      <c r="L29" s="282"/>
    </row>
    <row r="30" spans="1:12" ht="15.75">
      <c r="A30" s="282"/>
      <c r="B30" s="282"/>
      <c r="C30" s="282"/>
      <c r="D30" s="282"/>
      <c r="E30" s="282"/>
      <c r="F30" s="282"/>
      <c r="G30" s="282"/>
      <c r="H30" s="282"/>
      <c r="I30" s="282"/>
      <c r="J30" s="282"/>
      <c r="K30" s="282"/>
      <c r="L30" s="282"/>
    </row>
    <row r="31" spans="1:12" ht="15.75">
      <c r="A31" s="282"/>
      <c r="B31" s="282"/>
      <c r="C31" s="282"/>
      <c r="D31" s="282"/>
      <c r="E31" s="282"/>
      <c r="F31" s="282"/>
      <c r="G31" s="282"/>
      <c r="H31" s="282"/>
      <c r="I31" s="282"/>
      <c r="J31" s="282"/>
      <c r="K31" s="282"/>
      <c r="L31" s="282"/>
    </row>
    <row r="32" spans="1:12" ht="15.75">
      <c r="A32" s="282"/>
      <c r="B32" s="282"/>
      <c r="C32" s="282"/>
      <c r="D32" s="282"/>
      <c r="E32" s="282"/>
      <c r="F32" s="282"/>
      <c r="G32" s="282"/>
      <c r="H32" s="282"/>
      <c r="I32" s="282"/>
      <c r="J32" s="282"/>
      <c r="K32" s="282"/>
      <c r="L32" s="282"/>
    </row>
    <row r="33" spans="1:12" ht="15.75">
      <c r="A33" s="282"/>
      <c r="B33" s="282"/>
      <c r="C33" s="282"/>
      <c r="D33" s="282"/>
      <c r="E33" s="282"/>
      <c r="F33" s="282"/>
      <c r="G33" s="282"/>
      <c r="H33" s="282"/>
      <c r="I33" s="282"/>
      <c r="J33" s="282"/>
      <c r="K33" s="282"/>
      <c r="L33" s="282"/>
    </row>
    <row r="34" spans="1:12" ht="15.75">
      <c r="A34" s="282"/>
      <c r="B34" s="282"/>
      <c r="C34" s="282"/>
      <c r="D34" s="282"/>
      <c r="E34" s="282"/>
      <c r="F34" s="282"/>
      <c r="G34" s="282"/>
      <c r="H34" s="282"/>
      <c r="I34" s="282"/>
      <c r="J34" s="282"/>
      <c r="K34" s="282"/>
      <c r="L34" s="282"/>
    </row>
    <row r="35" spans="1:12" ht="15.75">
      <c r="A35" s="282"/>
      <c r="B35" s="282"/>
      <c r="C35" s="282"/>
      <c r="D35" s="282"/>
      <c r="E35" s="282"/>
      <c r="F35" s="282"/>
      <c r="G35" s="282"/>
      <c r="H35" s="282"/>
      <c r="I35" s="282"/>
      <c r="J35" s="282"/>
      <c r="K35" s="282"/>
      <c r="L35" s="282"/>
    </row>
    <row r="36" spans="1:12" ht="15.75">
      <c r="A36" s="282"/>
      <c r="B36" s="282"/>
      <c r="C36" s="282"/>
      <c r="D36" s="282"/>
      <c r="E36" s="282"/>
      <c r="F36" s="282"/>
      <c r="G36" s="282"/>
      <c r="H36" s="282"/>
      <c r="I36" s="282"/>
      <c r="J36" s="282"/>
      <c r="K36" s="282"/>
      <c r="L36" s="282"/>
    </row>
    <row r="37" spans="1:12" ht="15.75">
      <c r="I37" s="282"/>
      <c r="J37" s="282"/>
      <c r="K37" s="282"/>
      <c r="L37" s="282"/>
    </row>
    <row r="38" spans="1:12" ht="15.75">
      <c r="I38" s="282"/>
      <c r="J38" s="282"/>
      <c r="K38" s="282"/>
      <c r="L38" s="282"/>
    </row>
    <row r="39" spans="1:12" ht="15.75">
      <c r="I39" s="282"/>
      <c r="J39" s="282"/>
      <c r="K39" s="282"/>
      <c r="L39" s="282"/>
    </row>
    <row r="40" spans="1:12" ht="15.75">
      <c r="I40" s="282"/>
      <c r="J40" s="282"/>
      <c r="K40" s="282"/>
      <c r="L40" s="282"/>
    </row>
    <row r="41" spans="1:12" ht="15.75">
      <c r="I41" s="282"/>
      <c r="J41" s="282"/>
      <c r="K41" s="282"/>
      <c r="L41" s="282"/>
    </row>
    <row r="42" spans="1:12" ht="15.75">
      <c r="I42" s="282"/>
      <c r="J42" s="282"/>
      <c r="K42" s="282"/>
      <c r="L42" s="282"/>
    </row>
    <row r="43" spans="1:12" ht="15.75">
      <c r="I43" s="282"/>
      <c r="J43" s="282"/>
      <c r="K43" s="282"/>
      <c r="L43" s="282"/>
    </row>
    <row r="44" spans="1:12" ht="15.75">
      <c r="I44" s="282"/>
      <c r="J44" s="282"/>
      <c r="K44" s="282"/>
      <c r="L44" s="282"/>
    </row>
  </sheetData>
  <mergeCells count="16">
    <mergeCell ref="A6:H6"/>
    <mergeCell ref="F1:H1"/>
    <mergeCell ref="F2:H2"/>
    <mergeCell ref="A1:C1"/>
    <mergeCell ref="A2:C2"/>
    <mergeCell ref="F4:H4"/>
    <mergeCell ref="H8:H9"/>
    <mergeCell ref="B19:D19"/>
    <mergeCell ref="F19:H19"/>
    <mergeCell ref="F24:H24"/>
    <mergeCell ref="F25:H25"/>
    <mergeCell ref="A8:A9"/>
    <mergeCell ref="B8:B9"/>
    <mergeCell ref="C8:C9"/>
    <mergeCell ref="D8:F8"/>
    <mergeCell ref="G8:G9"/>
  </mergeCells>
  <pageMargins left="0.7" right="0.7" top="1" bottom="0.75" header="0.3" footer="0.3"/>
  <pageSetup paperSize="9" scale="89" fitToHeight="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129"/>
  <sheetViews>
    <sheetView view="pageBreakPreview" topLeftCell="A4" zoomScale="85" zoomScaleNormal="85" zoomScaleSheetLayoutView="85" workbookViewId="0">
      <selection activeCell="D17" sqref="D17"/>
    </sheetView>
  </sheetViews>
  <sheetFormatPr defaultColWidth="9.140625" defaultRowHeight="12.75"/>
  <cols>
    <col min="1" max="1" width="5.85546875" style="216" bestFit="1" customWidth="1"/>
    <col min="2" max="2" width="53.85546875" style="216" customWidth="1"/>
    <col min="3" max="3" width="23.85546875" style="216" customWidth="1"/>
    <col min="4" max="4" width="25.5703125" style="216" customWidth="1"/>
    <col min="5" max="5" width="27.85546875" style="216" customWidth="1"/>
    <col min="6" max="6" width="17.28515625" style="216" customWidth="1"/>
    <col min="7" max="7" width="10" style="216" bestFit="1" customWidth="1"/>
    <col min="8" max="8" width="10.140625" style="216" bestFit="1" customWidth="1"/>
    <col min="9" max="16384" width="9.140625" style="216"/>
  </cols>
  <sheetData>
    <row r="1" spans="1:14" ht="18.75" customHeight="1">
      <c r="A1" s="1451" t="str">
        <f>'[39]BIEU 6-C.cau SDD '!A1:B1</f>
        <v>UBND THÀNH PHỐ HÒA BÌNH</v>
      </c>
      <c r="B1" s="1451"/>
      <c r="C1" s="1448" t="s">
        <v>25</v>
      </c>
      <c r="D1" s="1448"/>
      <c r="E1" s="1448"/>
      <c r="F1" s="1448"/>
      <c r="G1" s="289"/>
      <c r="H1" s="217"/>
      <c r="I1" s="217"/>
      <c r="J1" s="217"/>
      <c r="K1" s="217"/>
      <c r="L1" s="217"/>
      <c r="M1" s="217"/>
      <c r="N1" s="217"/>
    </row>
    <row r="2" spans="1:14" ht="18.75">
      <c r="A2" s="1448" t="s">
        <v>312</v>
      </c>
      <c r="B2" s="1448"/>
      <c r="C2" s="1452" t="s">
        <v>263</v>
      </c>
      <c r="D2" s="1452"/>
      <c r="E2" s="1452"/>
      <c r="F2" s="1452"/>
      <c r="G2" s="289"/>
      <c r="H2" s="217"/>
      <c r="I2" s="217"/>
      <c r="J2" s="217"/>
      <c r="K2" s="217"/>
      <c r="L2" s="217"/>
      <c r="M2" s="217"/>
      <c r="N2" s="217"/>
    </row>
    <row r="3" spans="1:14" ht="18">
      <c r="A3" s="290"/>
      <c r="B3" s="290"/>
      <c r="C3" s="290"/>
      <c r="D3" s="290"/>
      <c r="E3" s="290"/>
      <c r="F3" s="290"/>
      <c r="G3" s="289"/>
      <c r="H3" s="217"/>
      <c r="I3" s="217"/>
      <c r="J3" s="217"/>
      <c r="K3" s="217"/>
      <c r="L3" s="217"/>
      <c r="M3" s="217"/>
      <c r="N3" s="217"/>
    </row>
    <row r="4" spans="1:14" ht="18.75">
      <c r="A4" s="291"/>
      <c r="B4" s="290"/>
      <c r="C4" s="1453" t="str">
        <f>'[39]BIEU 1 - Tong hop DT, DS'!C4</f>
        <v>Hòa Bình, ngày        tháng        năm 2016</v>
      </c>
      <c r="D4" s="1454"/>
      <c r="E4" s="1454"/>
      <c r="F4" s="1454"/>
      <c r="G4" s="289"/>
      <c r="H4" s="217"/>
      <c r="I4" s="217"/>
      <c r="J4" s="217"/>
      <c r="K4" s="217"/>
      <c r="L4" s="217"/>
      <c r="M4" s="217"/>
      <c r="N4" s="217"/>
    </row>
    <row r="5" spans="1:14" ht="15" customHeight="1">
      <c r="A5" s="292"/>
      <c r="B5" s="290"/>
      <c r="C5" s="290"/>
      <c r="D5" s="290"/>
      <c r="E5" s="290"/>
      <c r="F5" s="290"/>
      <c r="G5" s="289"/>
      <c r="H5" s="217"/>
      <c r="I5" s="217"/>
      <c r="J5" s="217"/>
      <c r="K5" s="217"/>
      <c r="L5" s="217"/>
      <c r="M5" s="217"/>
      <c r="N5" s="217"/>
    </row>
    <row r="6" spans="1:14" ht="26.25" customHeight="1">
      <c r="A6" s="1455" t="s">
        <v>541</v>
      </c>
      <c r="B6" s="1455"/>
      <c r="C6" s="1455"/>
      <c r="D6" s="1455"/>
      <c r="E6" s="1455"/>
      <c r="F6" s="1455"/>
      <c r="G6" s="289"/>
      <c r="H6" s="217"/>
      <c r="I6" s="217"/>
      <c r="J6" s="217"/>
      <c r="K6" s="217"/>
      <c r="L6" s="217"/>
      <c r="M6" s="217"/>
      <c r="N6" s="217"/>
    </row>
    <row r="7" spans="1:14">
      <c r="A7" s="217"/>
      <c r="B7" s="217"/>
      <c r="C7" s="217"/>
      <c r="D7" s="217"/>
      <c r="E7" s="217"/>
      <c r="F7" s="217"/>
      <c r="G7" s="217"/>
      <c r="H7" s="217"/>
      <c r="I7" s="217"/>
      <c r="J7" s="217"/>
      <c r="K7" s="217"/>
      <c r="L7" s="217"/>
      <c r="M7" s="217"/>
      <c r="N7" s="217"/>
    </row>
    <row r="8" spans="1:14" ht="39.75" customHeight="1">
      <c r="A8" s="580" t="s">
        <v>11</v>
      </c>
      <c r="B8" s="580" t="s">
        <v>313</v>
      </c>
      <c r="C8" s="580" t="s">
        <v>314</v>
      </c>
      <c r="D8" s="580" t="s">
        <v>423</v>
      </c>
      <c r="E8" s="580" t="s">
        <v>315</v>
      </c>
      <c r="F8" s="580" t="s">
        <v>316</v>
      </c>
      <c r="G8" s="579"/>
      <c r="H8" s="293"/>
      <c r="I8" s="293"/>
      <c r="J8" s="293"/>
      <c r="K8" s="293"/>
      <c r="L8" s="293"/>
      <c r="M8" s="293"/>
      <c r="N8" s="217"/>
    </row>
    <row r="9" spans="1:14" ht="21.95" customHeight="1">
      <c r="A9" s="578" t="s">
        <v>13</v>
      </c>
      <c r="B9" s="581" t="s">
        <v>317</v>
      </c>
      <c r="C9" s="581"/>
      <c r="D9" s="582">
        <f>D10+D11+D12</f>
        <v>7153</v>
      </c>
      <c r="E9" s="717"/>
      <c r="F9" s="578"/>
      <c r="G9" s="294"/>
      <c r="H9" s="293"/>
      <c r="I9" s="293"/>
      <c r="J9" s="293"/>
      <c r="K9" s="293"/>
      <c r="L9" s="293"/>
      <c r="M9" s="293"/>
      <c r="N9" s="217"/>
    </row>
    <row r="10" spans="1:14" ht="21.95" customHeight="1">
      <c r="A10" s="297" t="s">
        <v>15</v>
      </c>
      <c r="B10" s="718" t="s">
        <v>542</v>
      </c>
      <c r="C10" s="719" t="s">
        <v>544</v>
      </c>
      <c r="D10" s="720">
        <v>3395.1</v>
      </c>
      <c r="E10" s="297" t="s">
        <v>424</v>
      </c>
      <c r="F10" s="721"/>
      <c r="G10" s="295"/>
      <c r="H10" s="293"/>
      <c r="I10" s="293"/>
      <c r="J10" s="293"/>
      <c r="K10" s="293"/>
      <c r="L10" s="293"/>
      <c r="M10" s="293"/>
      <c r="N10" s="217"/>
    </row>
    <row r="11" spans="1:14" ht="21.95" customHeight="1">
      <c r="A11" s="297" t="s">
        <v>166</v>
      </c>
      <c r="B11" s="718" t="s">
        <v>543</v>
      </c>
      <c r="C11" s="719" t="s">
        <v>545</v>
      </c>
      <c r="D11" s="720">
        <v>1257.9000000000001</v>
      </c>
      <c r="E11" s="297" t="s">
        <v>424</v>
      </c>
      <c r="F11" s="721"/>
      <c r="G11" s="295"/>
      <c r="H11" s="293"/>
      <c r="I11" s="293"/>
      <c r="J11" s="293"/>
      <c r="K11" s="293"/>
      <c r="L11" s="293"/>
      <c r="M11" s="293"/>
      <c r="N11" s="217"/>
    </row>
    <row r="12" spans="1:14" ht="56.25">
      <c r="A12" s="297" t="s">
        <v>178</v>
      </c>
      <c r="B12" s="718" t="s">
        <v>658</v>
      </c>
      <c r="C12" s="297" t="s">
        <v>657</v>
      </c>
      <c r="D12" s="720">
        <v>2500</v>
      </c>
      <c r="E12" s="297"/>
      <c r="F12" s="721"/>
      <c r="G12" s="295"/>
      <c r="H12" s="293"/>
      <c r="I12" s="293"/>
      <c r="J12" s="293"/>
      <c r="K12" s="293"/>
      <c r="L12" s="293"/>
      <c r="M12" s="293"/>
      <c r="N12" s="217"/>
    </row>
    <row r="13" spans="1:14" ht="21.95" customHeight="1">
      <c r="A13" s="578" t="s">
        <v>17</v>
      </c>
      <c r="B13" s="581" t="s">
        <v>318</v>
      </c>
      <c r="C13" s="578"/>
      <c r="D13" s="582">
        <f>D15+D14</f>
        <v>6165</v>
      </c>
      <c r="E13" s="581"/>
      <c r="F13" s="578"/>
      <c r="G13" s="295">
        <f>D18/6120</f>
        <v>2.7129084967320263</v>
      </c>
      <c r="H13" s="217"/>
      <c r="I13" s="217"/>
      <c r="J13" s="217"/>
      <c r="K13" s="217"/>
      <c r="L13" s="217"/>
      <c r="M13" s="217"/>
      <c r="N13" s="217"/>
    </row>
    <row r="14" spans="1:14" s="716" customFormat="1" ht="56.25">
      <c r="A14" s="297" t="s">
        <v>16</v>
      </c>
      <c r="B14" s="713" t="s">
        <v>656</v>
      </c>
      <c r="C14" s="297" t="s">
        <v>657</v>
      </c>
      <c r="D14" s="714">
        <v>1700</v>
      </c>
      <c r="E14" s="713"/>
      <c r="F14" s="297"/>
      <c r="G14" s="295">
        <f>2.7*6120</f>
        <v>16524</v>
      </c>
      <c r="H14" s="715"/>
      <c r="I14" s="715"/>
      <c r="J14" s="715"/>
      <c r="K14" s="715"/>
      <c r="L14" s="715"/>
      <c r="M14" s="715"/>
      <c r="N14" s="715"/>
    </row>
    <row r="15" spans="1:14" ht="21.95" customHeight="1">
      <c r="A15" s="297" t="s">
        <v>169</v>
      </c>
      <c r="B15" s="722" t="s">
        <v>546</v>
      </c>
      <c r="C15" s="719" t="s">
        <v>478</v>
      </c>
      <c r="D15" s="723">
        <v>4465</v>
      </c>
      <c r="E15" s="297" t="s">
        <v>424</v>
      </c>
      <c r="F15" s="721"/>
      <c r="G15" s="295">
        <f>G14-D18</f>
        <v>-79</v>
      </c>
      <c r="H15" s="217"/>
      <c r="I15" s="217"/>
      <c r="J15" s="217"/>
      <c r="K15" s="217"/>
      <c r="L15" s="217"/>
      <c r="M15" s="217"/>
      <c r="N15" s="217"/>
    </row>
    <row r="16" spans="1:14" ht="21.95" customHeight="1">
      <c r="A16" s="578" t="s">
        <v>14</v>
      </c>
      <c r="B16" s="581" t="s">
        <v>319</v>
      </c>
      <c r="C16" s="578"/>
      <c r="D16" s="724">
        <f>D17</f>
        <v>3285</v>
      </c>
      <c r="E16" s="581"/>
      <c r="F16" s="578"/>
      <c r="G16" s="295"/>
      <c r="H16" s="217"/>
      <c r="I16" s="217"/>
      <c r="J16" s="217"/>
      <c r="K16" s="217"/>
      <c r="L16" s="217"/>
      <c r="M16" s="217"/>
      <c r="N16" s="217"/>
    </row>
    <row r="17" spans="1:14" ht="21.95" customHeight="1">
      <c r="A17" s="297" t="s">
        <v>156</v>
      </c>
      <c r="B17" s="722" t="s">
        <v>547</v>
      </c>
      <c r="C17" s="719" t="s">
        <v>478</v>
      </c>
      <c r="D17" s="723">
        <v>3285</v>
      </c>
      <c r="E17" s="297" t="s">
        <v>424</v>
      </c>
      <c r="F17" s="578"/>
      <c r="G17" s="295"/>
      <c r="H17" s="217"/>
      <c r="I17" s="217"/>
      <c r="J17" s="217"/>
      <c r="K17" s="217"/>
      <c r="L17" s="217"/>
      <c r="M17" s="217"/>
      <c r="N17" s="217"/>
    </row>
    <row r="18" spans="1:14" ht="21.95" customHeight="1">
      <c r="A18" s="1456" t="s">
        <v>645</v>
      </c>
      <c r="B18" s="1457"/>
      <c r="C18" s="725"/>
      <c r="D18" s="726">
        <f>D9+D13+D16</f>
        <v>16603</v>
      </c>
      <c r="E18" s="727"/>
      <c r="F18" s="297"/>
      <c r="G18" s="295"/>
      <c r="H18" s="293"/>
      <c r="I18" s="293"/>
      <c r="J18" s="293"/>
      <c r="K18" s="293"/>
      <c r="L18" s="293"/>
      <c r="M18" s="293"/>
      <c r="N18" s="217"/>
    </row>
    <row r="19" spans="1:14" ht="18">
      <c r="A19" s="293"/>
      <c r="B19" s="293"/>
      <c r="C19" s="293"/>
      <c r="D19" s="1449"/>
      <c r="E19" s="1449"/>
      <c r="F19" s="1449"/>
      <c r="G19" s="294"/>
      <c r="H19" s="293"/>
      <c r="I19" s="293"/>
      <c r="J19" s="293"/>
      <c r="K19" s="293"/>
      <c r="L19" s="293"/>
      <c r="M19" s="293"/>
      <c r="N19" s="217"/>
    </row>
    <row r="20" spans="1:14" ht="17.25" customHeight="1">
      <c r="A20" s="1448" t="str">
        <f>A1</f>
        <v>UBND THÀNH PHỐ HÒA BÌNH</v>
      </c>
      <c r="B20" s="1448"/>
      <c r="C20" s="556"/>
      <c r="D20" s="1450" t="str">
        <f>A2</f>
        <v>PHÒNG GIÁO DỤC VÀ ĐÀO TẠO</v>
      </c>
      <c r="E20" s="1450"/>
      <c r="F20" s="1450"/>
      <c r="G20" s="298"/>
      <c r="H20" s="296"/>
      <c r="I20" s="296"/>
      <c r="J20" s="296"/>
      <c r="K20" s="296"/>
      <c r="L20" s="296"/>
      <c r="M20" s="296"/>
      <c r="N20" s="217"/>
    </row>
    <row r="21" spans="1:14" ht="17.25">
      <c r="A21" s="293"/>
      <c r="B21" s="293"/>
      <c r="C21" s="293"/>
      <c r="D21" s="293"/>
      <c r="E21" s="293"/>
      <c r="F21" s="293"/>
      <c r="G21" s="294"/>
      <c r="H21" s="293"/>
      <c r="I21" s="293"/>
      <c r="J21" s="293"/>
      <c r="K21" s="293"/>
      <c r="L21" s="293"/>
      <c r="M21" s="293"/>
      <c r="N21" s="217"/>
    </row>
    <row r="22" spans="1:14" ht="17.25">
      <c r="A22" s="293"/>
      <c r="B22" s="293"/>
      <c r="C22" s="293"/>
      <c r="D22" s="293"/>
      <c r="E22" s="293"/>
      <c r="F22" s="293"/>
      <c r="G22" s="294"/>
      <c r="H22" s="293"/>
      <c r="I22" s="293"/>
      <c r="J22" s="293"/>
      <c r="K22" s="293"/>
      <c r="L22" s="293"/>
      <c r="M22" s="293"/>
      <c r="N22" s="217"/>
    </row>
    <row r="23" spans="1:14" ht="17.25">
      <c r="A23" s="293"/>
      <c r="B23" s="293"/>
      <c r="C23" s="293"/>
      <c r="D23" s="293"/>
      <c r="E23" s="293"/>
      <c r="F23" s="293"/>
      <c r="G23" s="294"/>
      <c r="H23" s="293"/>
      <c r="I23" s="293"/>
      <c r="J23" s="293"/>
      <c r="K23" s="293"/>
      <c r="L23" s="293"/>
      <c r="M23" s="293"/>
      <c r="N23" s="217"/>
    </row>
    <row r="24" spans="1:14" ht="17.25">
      <c r="A24" s="293"/>
      <c r="B24" s="293"/>
      <c r="C24" s="293"/>
      <c r="D24" s="293"/>
      <c r="E24" s="293"/>
      <c r="F24" s="293"/>
      <c r="G24" s="294"/>
      <c r="H24" s="293"/>
      <c r="I24" s="293"/>
      <c r="J24" s="293"/>
      <c r="K24" s="293"/>
      <c r="L24" s="293"/>
      <c r="M24" s="293"/>
      <c r="N24" s="217"/>
    </row>
    <row r="25" spans="1:14" ht="17.25">
      <c r="A25" s="293"/>
      <c r="B25" s="293"/>
      <c r="C25" s="293"/>
      <c r="D25" s="293"/>
      <c r="E25" s="293"/>
      <c r="F25" s="293"/>
      <c r="G25" s="294"/>
      <c r="H25" s="293"/>
      <c r="I25" s="293"/>
      <c r="J25" s="293"/>
      <c r="K25" s="293"/>
      <c r="L25" s="293"/>
      <c r="M25" s="293"/>
      <c r="N25" s="217"/>
    </row>
    <row r="26" spans="1:14" ht="17.25">
      <c r="A26" s="293"/>
      <c r="B26" s="293"/>
      <c r="C26" s="293"/>
      <c r="D26" s="293"/>
      <c r="E26" s="293"/>
      <c r="F26" s="293"/>
      <c r="G26" s="294"/>
      <c r="H26" s="293"/>
      <c r="I26" s="293"/>
      <c r="J26" s="293"/>
      <c r="K26" s="293"/>
      <c r="L26" s="293"/>
      <c r="M26" s="293"/>
      <c r="N26" s="217"/>
    </row>
    <row r="27" spans="1:14" ht="16.5">
      <c r="A27" s="217"/>
      <c r="B27" s="217"/>
      <c r="C27" s="217"/>
      <c r="D27" s="217"/>
      <c r="E27" s="217"/>
      <c r="F27" s="217"/>
      <c r="G27" s="294"/>
      <c r="H27" s="217"/>
      <c r="I27" s="217"/>
      <c r="J27" s="217"/>
      <c r="K27" s="217"/>
      <c r="L27" s="217"/>
      <c r="M27" s="217"/>
      <c r="N27" s="217"/>
    </row>
    <row r="28" spans="1:14" ht="16.5">
      <c r="A28" s="217"/>
      <c r="B28" s="217"/>
      <c r="C28" s="217"/>
      <c r="D28" s="217"/>
      <c r="E28" s="217"/>
      <c r="F28" s="217"/>
      <c r="G28" s="294"/>
      <c r="H28" s="217"/>
      <c r="I28" s="217"/>
      <c r="J28" s="217"/>
      <c r="K28" s="217"/>
      <c r="L28" s="217"/>
      <c r="M28" s="217"/>
      <c r="N28" s="217"/>
    </row>
    <row r="29" spans="1:14" ht="16.5">
      <c r="A29" s="217"/>
      <c r="B29" s="217"/>
      <c r="C29" s="217"/>
      <c r="D29" s="217"/>
      <c r="E29" s="217"/>
      <c r="F29" s="217"/>
      <c r="G29" s="294"/>
      <c r="H29" s="217"/>
      <c r="I29" s="217"/>
      <c r="J29" s="217"/>
      <c r="K29" s="217"/>
      <c r="L29" s="217"/>
      <c r="M29" s="217"/>
      <c r="N29" s="217"/>
    </row>
    <row r="30" spans="1:14" ht="16.5">
      <c r="A30" s="217"/>
      <c r="B30" s="217"/>
      <c r="C30" s="217"/>
      <c r="D30" s="217"/>
      <c r="E30" s="217"/>
      <c r="F30" s="217"/>
      <c r="G30" s="294"/>
      <c r="H30" s="217"/>
      <c r="I30" s="217"/>
      <c r="J30" s="217"/>
      <c r="K30" s="217"/>
      <c r="L30" s="217"/>
      <c r="M30" s="217"/>
      <c r="N30" s="217"/>
    </row>
    <row r="31" spans="1:14" ht="16.5">
      <c r="A31" s="217"/>
      <c r="B31" s="217"/>
      <c r="C31" s="217"/>
      <c r="D31" s="217"/>
      <c r="E31" s="217"/>
      <c r="F31" s="217"/>
      <c r="G31" s="294"/>
      <c r="H31" s="217"/>
      <c r="I31" s="217"/>
      <c r="J31" s="217"/>
      <c r="K31" s="217"/>
      <c r="L31" s="217"/>
      <c r="M31" s="217"/>
      <c r="N31" s="217"/>
    </row>
    <row r="32" spans="1:14" ht="16.5">
      <c r="A32" s="217"/>
      <c r="B32" s="217"/>
      <c r="C32" s="217"/>
      <c r="D32" s="217"/>
      <c r="E32" s="217"/>
      <c r="F32" s="217"/>
      <c r="G32" s="294"/>
      <c r="H32" s="217"/>
      <c r="I32" s="217"/>
      <c r="J32" s="217"/>
      <c r="K32" s="217"/>
      <c r="L32" s="217"/>
      <c r="M32" s="217"/>
      <c r="N32" s="217"/>
    </row>
    <row r="33" spans="1:14" ht="16.5">
      <c r="A33" s="217"/>
      <c r="B33" s="217"/>
      <c r="C33" s="217"/>
      <c r="D33" s="217"/>
      <c r="E33" s="217"/>
      <c r="F33" s="217"/>
      <c r="G33" s="294"/>
      <c r="H33" s="217"/>
      <c r="I33" s="217"/>
      <c r="J33" s="217"/>
      <c r="K33" s="217"/>
      <c r="L33" s="217"/>
      <c r="M33" s="217"/>
      <c r="N33" s="217"/>
    </row>
    <row r="34" spans="1:14" ht="16.5">
      <c r="A34" s="217"/>
      <c r="B34" s="217"/>
      <c r="C34" s="217"/>
      <c r="D34" s="217"/>
      <c r="E34" s="217"/>
      <c r="F34" s="217"/>
      <c r="G34" s="294"/>
      <c r="H34" s="217"/>
      <c r="I34" s="217"/>
      <c r="J34" s="217"/>
      <c r="K34" s="217"/>
      <c r="L34" s="217"/>
      <c r="M34" s="217"/>
      <c r="N34" s="217"/>
    </row>
    <row r="35" spans="1:14" ht="16.5">
      <c r="A35" s="217"/>
      <c r="B35" s="217"/>
      <c r="C35" s="217"/>
      <c r="D35" s="217"/>
      <c r="E35" s="217"/>
      <c r="F35" s="217"/>
      <c r="G35" s="294"/>
      <c r="H35" s="217"/>
      <c r="I35" s="217"/>
      <c r="J35" s="217"/>
      <c r="K35" s="217"/>
      <c r="L35" s="217"/>
      <c r="M35" s="217"/>
      <c r="N35" s="217"/>
    </row>
    <row r="36" spans="1:14" ht="16.5">
      <c r="A36" s="217"/>
      <c r="B36" s="217"/>
      <c r="C36" s="217"/>
      <c r="D36" s="217"/>
      <c r="E36" s="217"/>
      <c r="F36" s="217"/>
      <c r="G36" s="294"/>
      <c r="H36" s="217"/>
      <c r="I36" s="217"/>
      <c r="J36" s="217"/>
      <c r="K36" s="217"/>
      <c r="L36" s="217"/>
      <c r="M36" s="217"/>
      <c r="N36" s="217"/>
    </row>
    <row r="37" spans="1:14" ht="16.5">
      <c r="A37" s="217"/>
      <c r="B37" s="217"/>
      <c r="C37" s="217"/>
      <c r="D37" s="217"/>
      <c r="E37" s="217"/>
      <c r="F37" s="217"/>
      <c r="G37" s="294"/>
      <c r="H37" s="217"/>
      <c r="I37" s="217"/>
      <c r="J37" s="217"/>
      <c r="K37" s="217"/>
      <c r="L37" s="217"/>
      <c r="M37" s="217"/>
      <c r="N37" s="217"/>
    </row>
    <row r="38" spans="1:14" ht="16.5">
      <c r="A38" s="217"/>
      <c r="B38" s="217"/>
      <c r="C38" s="217"/>
      <c r="D38" s="217"/>
      <c r="E38" s="217"/>
      <c r="F38" s="217"/>
      <c r="G38" s="294"/>
      <c r="H38" s="217"/>
      <c r="I38" s="217"/>
      <c r="J38" s="217"/>
      <c r="K38" s="217"/>
      <c r="L38" s="217"/>
      <c r="M38" s="217"/>
      <c r="N38" s="217"/>
    </row>
    <row r="39" spans="1:14" ht="16.5">
      <c r="A39" s="217"/>
      <c r="B39" s="217"/>
      <c r="C39" s="217"/>
      <c r="D39" s="217"/>
      <c r="E39" s="217"/>
      <c r="F39" s="217"/>
      <c r="G39" s="294"/>
      <c r="H39" s="217"/>
      <c r="I39" s="217"/>
      <c r="J39" s="217"/>
      <c r="K39" s="217"/>
      <c r="L39" s="217"/>
      <c r="M39" s="217"/>
      <c r="N39" s="217"/>
    </row>
    <row r="40" spans="1:14" ht="16.5">
      <c r="A40" s="217"/>
      <c r="B40" s="217"/>
      <c r="C40" s="217"/>
      <c r="D40" s="217"/>
      <c r="E40" s="217"/>
      <c r="F40" s="217"/>
      <c r="G40" s="294"/>
      <c r="H40" s="217"/>
      <c r="I40" s="217"/>
      <c r="J40" s="217"/>
      <c r="K40" s="217"/>
      <c r="L40" s="217"/>
      <c r="M40" s="217"/>
      <c r="N40" s="217"/>
    </row>
    <row r="41" spans="1:14" ht="16.5">
      <c r="A41" s="217"/>
      <c r="B41" s="217"/>
      <c r="C41" s="217"/>
      <c r="D41" s="217"/>
      <c r="E41" s="217"/>
      <c r="F41" s="217"/>
      <c r="G41" s="294"/>
      <c r="H41" s="217"/>
      <c r="I41" s="217"/>
      <c r="J41" s="217"/>
      <c r="K41" s="217"/>
      <c r="L41" s="217"/>
      <c r="M41" s="217"/>
      <c r="N41" s="217"/>
    </row>
    <row r="42" spans="1:14" ht="16.5">
      <c r="A42" s="217"/>
      <c r="B42" s="217"/>
      <c r="C42" s="217"/>
      <c r="D42" s="217"/>
      <c r="E42" s="217"/>
      <c r="F42" s="217"/>
      <c r="G42" s="294"/>
      <c r="H42" s="217"/>
      <c r="I42" s="217"/>
      <c r="J42" s="217"/>
      <c r="K42" s="217"/>
      <c r="L42" s="217"/>
      <c r="M42" s="217"/>
      <c r="N42" s="217"/>
    </row>
    <row r="43" spans="1:14" ht="16.5">
      <c r="A43" s="217"/>
      <c r="B43" s="217"/>
      <c r="C43" s="217"/>
      <c r="D43" s="217"/>
      <c r="E43" s="217"/>
      <c r="F43" s="217"/>
      <c r="G43" s="294"/>
      <c r="H43" s="217"/>
      <c r="I43" s="217"/>
      <c r="J43" s="217"/>
      <c r="K43" s="217"/>
      <c r="L43" s="217"/>
      <c r="M43" s="217"/>
      <c r="N43" s="217"/>
    </row>
    <row r="44" spans="1:14" ht="16.5">
      <c r="A44" s="217"/>
      <c r="B44" s="217"/>
      <c r="C44" s="217"/>
      <c r="D44" s="217"/>
      <c r="E44" s="217"/>
      <c r="F44" s="217"/>
      <c r="G44" s="294"/>
      <c r="H44" s="217"/>
      <c r="I44" s="217"/>
      <c r="J44" s="217"/>
      <c r="K44" s="217"/>
      <c r="L44" s="217"/>
      <c r="M44" s="217"/>
      <c r="N44" s="217"/>
    </row>
    <row r="45" spans="1:14" ht="16.5">
      <c r="A45" s="217"/>
      <c r="B45" s="217"/>
      <c r="C45" s="217"/>
      <c r="D45" s="217"/>
      <c r="E45" s="217"/>
      <c r="F45" s="217"/>
      <c r="G45" s="294"/>
      <c r="H45" s="217"/>
      <c r="I45" s="217"/>
      <c r="J45" s="217"/>
      <c r="K45" s="217"/>
      <c r="L45" s="217"/>
      <c r="M45" s="217"/>
      <c r="N45" s="217"/>
    </row>
    <row r="46" spans="1:14" ht="16.5">
      <c r="A46" s="217"/>
      <c r="B46" s="217"/>
      <c r="C46" s="217"/>
      <c r="D46" s="217"/>
      <c r="E46" s="217"/>
      <c r="F46" s="217"/>
      <c r="G46" s="294"/>
      <c r="H46" s="217"/>
      <c r="I46" s="217"/>
      <c r="J46" s="217"/>
      <c r="K46" s="217"/>
      <c r="L46" s="217"/>
      <c r="M46" s="217"/>
      <c r="N46" s="217"/>
    </row>
    <row r="47" spans="1:14" ht="16.5">
      <c r="A47" s="217"/>
      <c r="B47" s="217"/>
      <c r="C47" s="217"/>
      <c r="D47" s="217"/>
      <c r="E47" s="217"/>
      <c r="F47" s="217"/>
      <c r="G47" s="294"/>
      <c r="H47" s="217"/>
      <c r="I47" s="217"/>
      <c r="J47" s="217"/>
      <c r="K47" s="217"/>
      <c r="L47" s="217"/>
      <c r="M47" s="217"/>
      <c r="N47" s="217"/>
    </row>
    <row r="48" spans="1:14" ht="16.5">
      <c r="A48" s="217"/>
      <c r="B48" s="217"/>
      <c r="C48" s="217"/>
      <c r="D48" s="217"/>
      <c r="E48" s="217"/>
      <c r="F48" s="217"/>
      <c r="G48" s="294"/>
      <c r="H48" s="217"/>
      <c r="I48" s="217"/>
      <c r="J48" s="217"/>
      <c r="K48" s="217"/>
      <c r="L48" s="217"/>
      <c r="M48" s="217"/>
      <c r="N48" s="217"/>
    </row>
    <row r="49" spans="1:14" ht="16.5">
      <c r="A49" s="217"/>
      <c r="B49" s="217"/>
      <c r="C49" s="217"/>
      <c r="D49" s="217"/>
      <c r="E49" s="217"/>
      <c r="F49" s="217"/>
      <c r="G49" s="294"/>
      <c r="H49" s="217"/>
      <c r="I49" s="217"/>
      <c r="J49" s="217"/>
      <c r="K49" s="217"/>
      <c r="L49" s="217"/>
      <c r="M49" s="217"/>
      <c r="N49" s="217"/>
    </row>
    <row r="50" spans="1:14" ht="16.5">
      <c r="A50" s="217"/>
      <c r="B50" s="217"/>
      <c r="C50" s="217"/>
      <c r="D50" s="217"/>
      <c r="E50" s="217"/>
      <c r="F50" s="217"/>
      <c r="G50" s="294"/>
      <c r="H50" s="217"/>
      <c r="I50" s="217"/>
      <c r="J50" s="217"/>
      <c r="K50" s="217"/>
      <c r="L50" s="217"/>
      <c r="M50" s="217"/>
      <c r="N50" s="217"/>
    </row>
    <row r="51" spans="1:14" ht="16.5">
      <c r="A51" s="217"/>
      <c r="B51" s="217"/>
      <c r="C51" s="217"/>
      <c r="D51" s="217"/>
      <c r="E51" s="217"/>
      <c r="F51" s="217"/>
      <c r="G51" s="294"/>
      <c r="H51" s="217"/>
      <c r="I51" s="217"/>
      <c r="J51" s="217"/>
      <c r="K51" s="217"/>
      <c r="L51" s="217"/>
      <c r="M51" s="217"/>
      <c r="N51" s="217"/>
    </row>
    <row r="52" spans="1:14" ht="16.5">
      <c r="A52" s="217"/>
      <c r="B52" s="217"/>
      <c r="C52" s="217"/>
      <c r="D52" s="217"/>
      <c r="E52" s="217"/>
      <c r="F52" s="217"/>
      <c r="G52" s="294"/>
      <c r="H52" s="217"/>
      <c r="I52" s="217"/>
      <c r="J52" s="217"/>
      <c r="K52" s="217"/>
      <c r="L52" s="217"/>
      <c r="M52" s="217"/>
      <c r="N52" s="217"/>
    </row>
    <row r="53" spans="1:14" ht="16.5">
      <c r="A53" s="217"/>
      <c r="B53" s="217"/>
      <c r="C53" s="217"/>
      <c r="D53" s="217"/>
      <c r="E53" s="217"/>
      <c r="F53" s="217"/>
      <c r="G53" s="294"/>
      <c r="H53" s="217"/>
      <c r="I53" s="217"/>
      <c r="J53" s="217"/>
      <c r="K53" s="217"/>
      <c r="L53" s="217"/>
      <c r="M53" s="217"/>
      <c r="N53" s="217"/>
    </row>
    <row r="54" spans="1:14" ht="16.5">
      <c r="A54" s="217"/>
      <c r="B54" s="217"/>
      <c r="C54" s="217"/>
      <c r="D54" s="217"/>
      <c r="E54" s="217"/>
      <c r="F54" s="217"/>
      <c r="G54" s="294"/>
      <c r="H54" s="217"/>
      <c r="I54" s="217"/>
      <c r="J54" s="217"/>
      <c r="K54" s="217"/>
      <c r="L54" s="217"/>
      <c r="M54" s="217"/>
      <c r="N54" s="217"/>
    </row>
    <row r="55" spans="1:14" ht="16.5">
      <c r="A55" s="217"/>
      <c r="B55" s="217"/>
      <c r="C55" s="217"/>
      <c r="D55" s="217"/>
      <c r="E55" s="217"/>
      <c r="F55" s="217"/>
      <c r="G55" s="294"/>
      <c r="H55" s="217"/>
      <c r="I55" s="217"/>
      <c r="J55" s="217"/>
      <c r="K55" s="217"/>
      <c r="L55" s="217"/>
      <c r="M55" s="217"/>
      <c r="N55" s="217"/>
    </row>
    <row r="56" spans="1:14" ht="16.5">
      <c r="A56" s="217"/>
      <c r="B56" s="217"/>
      <c r="C56" s="217"/>
      <c r="D56" s="217"/>
      <c r="E56" s="217"/>
      <c r="F56" s="217"/>
      <c r="G56" s="294"/>
      <c r="H56" s="217"/>
      <c r="I56" s="217"/>
      <c r="J56" s="217"/>
      <c r="K56" s="217"/>
      <c r="L56" s="217"/>
      <c r="M56" s="217"/>
      <c r="N56" s="217"/>
    </row>
    <row r="57" spans="1:14" ht="16.5">
      <c r="A57" s="217"/>
      <c r="B57" s="217"/>
      <c r="C57" s="217"/>
      <c r="D57" s="217"/>
      <c r="E57" s="217"/>
      <c r="F57" s="217"/>
      <c r="G57" s="294"/>
      <c r="H57" s="217"/>
      <c r="I57" s="217"/>
      <c r="J57" s="217"/>
      <c r="K57" s="217"/>
      <c r="L57" s="217"/>
      <c r="M57" s="217"/>
      <c r="N57" s="217"/>
    </row>
    <row r="58" spans="1:14" ht="16.5">
      <c r="A58" s="217"/>
      <c r="B58" s="217"/>
      <c r="C58" s="217"/>
      <c r="D58" s="217"/>
      <c r="E58" s="217"/>
      <c r="F58" s="217"/>
      <c r="G58" s="294"/>
      <c r="H58" s="217"/>
      <c r="I58" s="217"/>
      <c r="J58" s="217"/>
      <c r="K58" s="217"/>
      <c r="L58" s="217"/>
      <c r="M58" s="217"/>
      <c r="N58" s="217"/>
    </row>
    <row r="59" spans="1:14" ht="17.25">
      <c r="A59" s="293"/>
      <c r="B59" s="293"/>
      <c r="C59" s="293"/>
      <c r="D59" s="293"/>
      <c r="E59" s="293"/>
      <c r="F59" s="293"/>
      <c r="G59" s="294"/>
      <c r="H59" s="217"/>
      <c r="I59" s="217"/>
      <c r="J59" s="217"/>
      <c r="K59" s="217"/>
      <c r="L59" s="217"/>
      <c r="M59" s="217"/>
      <c r="N59" s="217"/>
    </row>
    <row r="60" spans="1:14" ht="17.25">
      <c r="A60" s="293"/>
      <c r="B60" s="293"/>
      <c r="C60" s="293"/>
      <c r="D60" s="293"/>
      <c r="E60" s="293"/>
      <c r="F60" s="293"/>
      <c r="G60" s="294"/>
      <c r="H60" s="217"/>
      <c r="I60" s="217"/>
      <c r="J60" s="217"/>
      <c r="K60" s="217"/>
      <c r="L60" s="217"/>
      <c r="M60" s="217"/>
      <c r="N60" s="217"/>
    </row>
    <row r="61" spans="1:14" ht="17.25">
      <c r="A61" s="293"/>
      <c r="B61" s="293"/>
      <c r="C61" s="293"/>
      <c r="D61" s="293"/>
      <c r="E61" s="293"/>
      <c r="F61" s="293"/>
      <c r="G61" s="294"/>
      <c r="H61" s="217"/>
      <c r="I61" s="217"/>
      <c r="J61" s="217"/>
      <c r="K61" s="217"/>
      <c r="L61" s="217"/>
      <c r="M61" s="217"/>
      <c r="N61" s="217"/>
    </row>
    <row r="62" spans="1:14" ht="17.25">
      <c r="A62" s="293"/>
      <c r="B62" s="293"/>
      <c r="C62" s="293"/>
      <c r="D62" s="293"/>
      <c r="E62" s="293"/>
      <c r="F62" s="293"/>
      <c r="G62" s="294"/>
      <c r="H62" s="217"/>
      <c r="I62" s="217"/>
      <c r="J62" s="217"/>
      <c r="K62" s="217"/>
      <c r="L62" s="217"/>
      <c r="M62" s="217"/>
      <c r="N62" s="217"/>
    </row>
    <row r="63" spans="1:14" ht="17.25">
      <c r="A63" s="293"/>
      <c r="B63" s="293"/>
      <c r="C63" s="293"/>
      <c r="D63" s="293"/>
      <c r="E63" s="293"/>
      <c r="F63" s="293"/>
      <c r="G63" s="294"/>
      <c r="H63" s="217"/>
      <c r="I63" s="217"/>
      <c r="J63" s="217"/>
      <c r="K63" s="217"/>
      <c r="L63" s="217"/>
      <c r="M63" s="217"/>
      <c r="N63" s="217"/>
    </row>
    <row r="64" spans="1:14" ht="17.25">
      <c r="A64" s="293"/>
      <c r="B64" s="293"/>
      <c r="C64" s="293"/>
      <c r="D64" s="293"/>
      <c r="E64" s="293"/>
      <c r="F64" s="293"/>
      <c r="G64" s="294"/>
      <c r="H64" s="217"/>
      <c r="I64" s="217"/>
      <c r="J64" s="217"/>
      <c r="K64" s="217"/>
      <c r="L64" s="217"/>
      <c r="M64" s="217"/>
      <c r="N64" s="217"/>
    </row>
    <row r="65" spans="1:14" ht="17.25">
      <c r="A65" s="293"/>
      <c r="B65" s="293"/>
      <c r="C65" s="293"/>
      <c r="D65" s="293"/>
      <c r="E65" s="293"/>
      <c r="F65" s="293"/>
      <c r="G65" s="294"/>
      <c r="H65" s="217"/>
      <c r="I65" s="217"/>
      <c r="J65" s="217"/>
      <c r="K65" s="217"/>
      <c r="L65" s="217"/>
      <c r="M65" s="217"/>
      <c r="N65" s="217"/>
    </row>
    <row r="66" spans="1:14" ht="17.25">
      <c r="A66" s="293"/>
      <c r="B66" s="293"/>
      <c r="C66" s="293"/>
      <c r="D66" s="293"/>
      <c r="E66" s="293"/>
      <c r="F66" s="293"/>
      <c r="G66" s="294"/>
      <c r="H66" s="217"/>
      <c r="I66" s="217"/>
      <c r="J66" s="217"/>
      <c r="K66" s="217"/>
      <c r="L66" s="217"/>
      <c r="M66" s="217"/>
      <c r="N66" s="217"/>
    </row>
    <row r="67" spans="1:14" ht="17.25">
      <c r="A67" s="293"/>
      <c r="B67" s="293"/>
      <c r="C67" s="293"/>
      <c r="D67" s="293"/>
      <c r="E67" s="293"/>
      <c r="F67" s="293"/>
      <c r="G67" s="294"/>
      <c r="H67" s="217"/>
      <c r="I67" s="217"/>
      <c r="J67" s="217"/>
      <c r="K67" s="217"/>
      <c r="L67" s="217"/>
      <c r="M67" s="217"/>
      <c r="N67" s="217"/>
    </row>
    <row r="68" spans="1:14" ht="15">
      <c r="A68" s="217"/>
      <c r="B68" s="217"/>
      <c r="C68" s="217"/>
      <c r="D68" s="217"/>
      <c r="E68" s="217"/>
      <c r="F68" s="217"/>
      <c r="G68" s="289"/>
      <c r="H68" s="217"/>
      <c r="I68" s="217"/>
      <c r="J68" s="217"/>
      <c r="K68" s="217"/>
      <c r="L68" s="217"/>
      <c r="M68" s="217"/>
      <c r="N68" s="217"/>
    </row>
    <row r="69" spans="1:14" ht="15">
      <c r="A69" s="217"/>
      <c r="B69" s="217"/>
      <c r="C69" s="217"/>
      <c r="D69" s="217"/>
      <c r="E69" s="217"/>
      <c r="F69" s="217"/>
      <c r="G69" s="289"/>
      <c r="H69" s="217"/>
      <c r="I69" s="217"/>
      <c r="J69" s="217"/>
      <c r="K69" s="217"/>
      <c r="L69" s="217"/>
      <c r="M69" s="217"/>
      <c r="N69" s="217"/>
    </row>
    <row r="70" spans="1:14" ht="15">
      <c r="A70" s="217"/>
      <c r="B70" s="217"/>
      <c r="C70" s="217"/>
      <c r="D70" s="217"/>
      <c r="E70" s="217"/>
      <c r="F70" s="217"/>
      <c r="G70" s="289"/>
      <c r="H70" s="217"/>
      <c r="I70" s="217"/>
      <c r="J70" s="217"/>
      <c r="K70" s="217"/>
      <c r="L70" s="217"/>
      <c r="M70" s="217"/>
      <c r="N70" s="217"/>
    </row>
    <row r="71" spans="1:14" ht="15">
      <c r="A71" s="217"/>
      <c r="B71" s="217"/>
      <c r="C71" s="217"/>
      <c r="D71" s="217"/>
      <c r="E71" s="217"/>
      <c r="F71" s="217"/>
      <c r="G71" s="289"/>
      <c r="H71" s="217"/>
      <c r="I71" s="217"/>
      <c r="J71" s="217"/>
      <c r="K71" s="217"/>
      <c r="L71" s="217"/>
      <c r="M71" s="217"/>
      <c r="N71" s="217"/>
    </row>
    <row r="72" spans="1:14" ht="15">
      <c r="A72" s="217"/>
      <c r="B72" s="217"/>
      <c r="C72" s="217"/>
      <c r="D72" s="217"/>
      <c r="E72" s="217"/>
      <c r="F72" s="217"/>
      <c r="G72" s="289"/>
      <c r="H72" s="217"/>
      <c r="I72" s="217"/>
      <c r="J72" s="217"/>
      <c r="K72" s="217"/>
      <c r="L72" s="217"/>
      <c r="M72" s="217"/>
      <c r="N72" s="217"/>
    </row>
    <row r="73" spans="1:14" ht="15">
      <c r="A73" s="217"/>
      <c r="B73" s="217"/>
      <c r="C73" s="217"/>
      <c r="D73" s="217"/>
      <c r="E73" s="217"/>
      <c r="F73" s="217"/>
      <c r="G73" s="289"/>
      <c r="H73" s="217"/>
      <c r="I73" s="217"/>
      <c r="J73" s="217"/>
      <c r="K73" s="217"/>
      <c r="L73" s="217"/>
      <c r="M73" s="217"/>
      <c r="N73" s="217"/>
    </row>
    <row r="74" spans="1:14" ht="15">
      <c r="A74" s="217"/>
      <c r="B74" s="217"/>
      <c r="C74" s="217"/>
      <c r="D74" s="217"/>
      <c r="E74" s="217"/>
      <c r="F74" s="217"/>
      <c r="G74" s="289"/>
      <c r="H74" s="217"/>
      <c r="I74" s="217"/>
      <c r="J74" s="217"/>
      <c r="K74" s="217"/>
      <c r="L74" s="217"/>
      <c r="M74" s="217"/>
      <c r="N74" s="217"/>
    </row>
    <row r="75" spans="1:14" ht="15">
      <c r="A75" s="217"/>
      <c r="B75" s="217"/>
      <c r="C75" s="217"/>
      <c r="D75" s="217"/>
      <c r="E75" s="217"/>
      <c r="F75" s="217"/>
      <c r="G75" s="289"/>
      <c r="H75" s="299"/>
      <c r="I75" s="299"/>
      <c r="J75" s="299"/>
      <c r="K75" s="299"/>
      <c r="L75" s="299"/>
      <c r="M75" s="299"/>
      <c r="N75" s="299"/>
    </row>
    <row r="76" spans="1:14" ht="15">
      <c r="A76" s="217"/>
      <c r="B76" s="217"/>
      <c r="C76" s="217"/>
      <c r="D76" s="217"/>
      <c r="E76" s="217"/>
      <c r="F76" s="217"/>
      <c r="G76" s="300"/>
      <c r="H76" s="301"/>
      <c r="I76" s="301"/>
      <c r="J76" s="301"/>
      <c r="K76" s="301"/>
      <c r="L76" s="301"/>
      <c r="M76" s="301"/>
      <c r="N76" s="301"/>
    </row>
    <row r="77" spans="1:14" ht="15">
      <c r="A77" s="217"/>
      <c r="B77" s="217"/>
      <c r="C77" s="217"/>
      <c r="D77" s="217"/>
      <c r="E77" s="217"/>
      <c r="F77" s="217"/>
      <c r="G77" s="289"/>
      <c r="H77" s="299"/>
      <c r="I77" s="299"/>
      <c r="J77" s="299"/>
      <c r="K77" s="299"/>
      <c r="L77" s="299"/>
      <c r="M77" s="299"/>
      <c r="N77" s="299"/>
    </row>
    <row r="78" spans="1:14" ht="15">
      <c r="A78" s="217"/>
      <c r="B78" s="217"/>
      <c r="C78" s="217"/>
      <c r="D78" s="217"/>
      <c r="E78" s="217"/>
      <c r="F78" s="217"/>
      <c r="G78" s="289"/>
      <c r="H78" s="299"/>
      <c r="I78" s="299"/>
      <c r="J78" s="299"/>
      <c r="K78" s="299"/>
      <c r="L78" s="299"/>
      <c r="M78" s="299"/>
      <c r="N78" s="299"/>
    </row>
    <row r="79" spans="1:14" ht="15">
      <c r="A79" s="217"/>
      <c r="B79" s="217"/>
      <c r="C79" s="217"/>
      <c r="D79" s="217"/>
      <c r="E79" s="217"/>
      <c r="F79" s="217"/>
      <c r="G79" s="289"/>
      <c r="H79" s="299"/>
      <c r="I79" s="299"/>
      <c r="J79" s="299"/>
      <c r="K79" s="299"/>
      <c r="L79" s="299"/>
      <c r="M79" s="299"/>
      <c r="N79" s="299"/>
    </row>
    <row r="80" spans="1:14" ht="15">
      <c r="A80" s="217"/>
      <c r="B80" s="217"/>
      <c r="C80" s="217"/>
      <c r="D80" s="217"/>
      <c r="E80" s="217"/>
      <c r="F80" s="217"/>
      <c r="G80" s="289"/>
      <c r="H80" s="299"/>
      <c r="I80" s="299"/>
      <c r="J80" s="299"/>
      <c r="K80" s="299"/>
      <c r="L80" s="299"/>
      <c r="M80" s="299"/>
      <c r="N80" s="299"/>
    </row>
    <row r="81" spans="1:14" ht="15">
      <c r="A81" s="217"/>
      <c r="B81" s="217"/>
      <c r="C81" s="217"/>
      <c r="D81" s="217"/>
      <c r="E81" s="217"/>
      <c r="F81" s="217"/>
      <c r="G81" s="289"/>
      <c r="H81" s="299"/>
      <c r="I81" s="299"/>
      <c r="J81" s="299"/>
      <c r="K81" s="299"/>
      <c r="L81" s="299"/>
      <c r="M81" s="299"/>
      <c r="N81" s="299"/>
    </row>
    <row r="82" spans="1:14" ht="15">
      <c r="A82" s="217"/>
      <c r="B82" s="217"/>
      <c r="C82" s="217"/>
      <c r="D82" s="217"/>
      <c r="E82" s="217"/>
      <c r="F82" s="217"/>
      <c r="G82" s="289"/>
      <c r="H82" s="299"/>
      <c r="I82" s="299"/>
      <c r="J82" s="299"/>
      <c r="K82" s="299"/>
      <c r="L82" s="299"/>
      <c r="M82" s="299"/>
      <c r="N82" s="299"/>
    </row>
    <row r="83" spans="1:14" ht="15">
      <c r="A83" s="217"/>
      <c r="B83" s="217"/>
      <c r="C83" s="217"/>
      <c r="D83" s="217"/>
      <c r="E83" s="217"/>
      <c r="F83" s="217"/>
      <c r="G83" s="289"/>
      <c r="H83" s="299"/>
      <c r="I83" s="299"/>
      <c r="J83" s="299"/>
      <c r="K83" s="299"/>
      <c r="L83" s="299"/>
      <c r="M83" s="299"/>
      <c r="N83" s="299"/>
    </row>
    <row r="84" spans="1:14" ht="15">
      <c r="A84" s="217"/>
      <c r="B84" s="217"/>
      <c r="C84" s="217"/>
      <c r="D84" s="217"/>
      <c r="E84" s="217"/>
      <c r="F84" s="217"/>
      <c r="G84" s="289"/>
      <c r="H84" s="299"/>
      <c r="I84" s="299"/>
      <c r="J84" s="299"/>
      <c r="K84" s="299"/>
      <c r="L84" s="299"/>
      <c r="M84" s="299"/>
      <c r="N84" s="299"/>
    </row>
    <row r="85" spans="1:14" ht="15">
      <c r="A85" s="217"/>
      <c r="B85" s="217"/>
      <c r="C85" s="217"/>
      <c r="D85" s="217"/>
      <c r="E85" s="217"/>
      <c r="F85" s="217"/>
      <c r="G85" s="289"/>
      <c r="H85" s="299"/>
      <c r="I85" s="299"/>
      <c r="J85" s="299"/>
      <c r="K85" s="299"/>
      <c r="L85" s="299"/>
      <c r="M85" s="299"/>
      <c r="N85" s="299"/>
    </row>
    <row r="86" spans="1:14" ht="15">
      <c r="A86" s="217"/>
      <c r="B86" s="217"/>
      <c r="C86" s="217"/>
      <c r="D86" s="217"/>
      <c r="E86" s="217"/>
      <c r="F86" s="217"/>
      <c r="G86" s="289"/>
      <c r="H86" s="299"/>
      <c r="I86" s="299"/>
      <c r="J86" s="299"/>
      <c r="K86" s="299"/>
      <c r="L86" s="299"/>
      <c r="M86" s="299"/>
      <c r="N86" s="299"/>
    </row>
    <row r="87" spans="1:14" ht="15">
      <c r="A87" s="217"/>
      <c r="B87" s="217"/>
      <c r="C87" s="217"/>
      <c r="D87" s="217"/>
      <c r="E87" s="217"/>
      <c r="F87" s="217"/>
      <c r="G87" s="289"/>
      <c r="H87" s="299"/>
      <c r="I87" s="299"/>
      <c r="J87" s="299"/>
      <c r="K87" s="299"/>
      <c r="L87" s="299"/>
      <c r="M87" s="299"/>
      <c r="N87" s="299"/>
    </row>
    <row r="88" spans="1:14" ht="15">
      <c r="A88" s="217"/>
      <c r="B88" s="217"/>
      <c r="C88" s="217"/>
      <c r="D88" s="217"/>
      <c r="E88" s="217"/>
      <c r="F88" s="217"/>
      <c r="G88" s="289"/>
      <c r="H88" s="299"/>
      <c r="I88" s="299"/>
      <c r="J88" s="299"/>
      <c r="K88" s="299"/>
      <c r="L88" s="299"/>
      <c r="M88" s="299"/>
      <c r="N88" s="299"/>
    </row>
    <row r="89" spans="1:14" ht="15">
      <c r="A89" s="217"/>
      <c r="B89" s="217"/>
      <c r="C89" s="217"/>
      <c r="D89" s="217"/>
      <c r="E89" s="217"/>
      <c r="F89" s="217"/>
      <c r="G89" s="289"/>
      <c r="H89" s="299"/>
      <c r="I89" s="299"/>
      <c r="J89" s="299"/>
      <c r="K89" s="299"/>
      <c r="L89" s="299"/>
      <c r="M89" s="299"/>
      <c r="N89" s="299"/>
    </row>
    <row r="90" spans="1:14" ht="15">
      <c r="A90" s="217"/>
      <c r="B90" s="217"/>
      <c r="C90" s="217"/>
      <c r="D90" s="217"/>
      <c r="E90" s="217"/>
      <c r="F90" s="217"/>
      <c r="G90" s="289"/>
      <c r="H90" s="299"/>
      <c r="I90" s="299"/>
      <c r="J90" s="299"/>
      <c r="K90" s="299"/>
      <c r="L90" s="299"/>
      <c r="M90" s="299"/>
      <c r="N90" s="299"/>
    </row>
    <row r="91" spans="1:14" ht="15">
      <c r="A91" s="217"/>
      <c r="B91" s="217"/>
      <c r="C91" s="217"/>
      <c r="D91" s="217"/>
      <c r="E91" s="217"/>
      <c r="F91" s="217"/>
      <c r="G91" s="289"/>
      <c r="H91" s="299"/>
      <c r="I91" s="299"/>
      <c r="J91" s="299"/>
      <c r="K91" s="299"/>
      <c r="L91" s="299"/>
      <c r="M91" s="299"/>
      <c r="N91" s="299"/>
    </row>
    <row r="92" spans="1:14" ht="15">
      <c r="A92" s="217"/>
      <c r="B92" s="217"/>
      <c r="C92" s="217"/>
      <c r="D92" s="217"/>
      <c r="E92" s="217"/>
      <c r="F92" s="217"/>
      <c r="G92" s="289"/>
      <c r="H92" s="299"/>
      <c r="I92" s="299"/>
      <c r="J92" s="299"/>
      <c r="K92" s="299"/>
      <c r="L92" s="299"/>
      <c r="M92" s="299"/>
      <c r="N92" s="299"/>
    </row>
    <row r="93" spans="1:14" ht="15">
      <c r="A93" s="217"/>
      <c r="B93" s="217"/>
      <c r="C93" s="217"/>
      <c r="D93" s="217"/>
      <c r="E93" s="217"/>
      <c r="F93" s="217"/>
      <c r="G93" s="289"/>
      <c r="H93" s="299"/>
      <c r="I93" s="299"/>
      <c r="J93" s="299"/>
      <c r="K93" s="299"/>
      <c r="L93" s="299"/>
      <c r="M93" s="299"/>
      <c r="N93" s="299"/>
    </row>
    <row r="94" spans="1:14" ht="15">
      <c r="A94" s="217"/>
      <c r="B94" s="217"/>
      <c r="C94" s="217"/>
      <c r="D94" s="217"/>
      <c r="E94" s="217"/>
      <c r="F94" s="217"/>
      <c r="G94" s="289"/>
      <c r="H94" s="299"/>
      <c r="I94" s="299"/>
      <c r="J94" s="299"/>
      <c r="K94" s="299"/>
      <c r="L94" s="299"/>
      <c r="M94" s="299"/>
      <c r="N94" s="299"/>
    </row>
    <row r="95" spans="1:14" ht="15">
      <c r="A95" s="217"/>
      <c r="B95" s="217"/>
      <c r="C95" s="217"/>
      <c r="D95" s="217"/>
      <c r="E95" s="217"/>
      <c r="F95" s="217"/>
      <c r="G95" s="289"/>
      <c r="H95" s="299"/>
      <c r="I95" s="299"/>
      <c r="J95" s="299"/>
      <c r="K95" s="299"/>
      <c r="L95" s="299"/>
      <c r="M95" s="299"/>
      <c r="N95" s="299"/>
    </row>
    <row r="96" spans="1:14" ht="15">
      <c r="A96" s="217"/>
      <c r="B96" s="217"/>
      <c r="C96" s="217"/>
      <c r="D96" s="217"/>
      <c r="E96" s="217"/>
      <c r="F96" s="217"/>
      <c r="G96" s="289"/>
      <c r="H96" s="299"/>
      <c r="I96" s="299"/>
      <c r="J96" s="299"/>
      <c r="K96" s="299"/>
      <c r="L96" s="299"/>
      <c r="M96" s="299"/>
      <c r="N96" s="299"/>
    </row>
    <row r="97" spans="1:14" ht="15">
      <c r="A97" s="217"/>
      <c r="B97" s="217"/>
      <c r="C97" s="217"/>
      <c r="D97" s="217"/>
      <c r="E97" s="217"/>
      <c r="F97" s="217"/>
      <c r="G97" s="289"/>
      <c r="H97" s="299"/>
      <c r="I97" s="299"/>
      <c r="J97" s="299"/>
      <c r="K97" s="299"/>
      <c r="L97" s="299"/>
      <c r="M97" s="299"/>
      <c r="N97" s="299"/>
    </row>
    <row r="98" spans="1:14" ht="15">
      <c r="A98" s="217"/>
      <c r="B98" s="217"/>
      <c r="C98" s="217"/>
      <c r="D98" s="217"/>
      <c r="E98" s="217"/>
      <c r="F98" s="217"/>
      <c r="G98" s="289"/>
      <c r="H98" s="299"/>
      <c r="I98" s="299"/>
      <c r="J98" s="299"/>
      <c r="K98" s="299"/>
      <c r="L98" s="299"/>
      <c r="M98" s="299"/>
      <c r="N98" s="299"/>
    </row>
    <row r="99" spans="1:14" ht="15">
      <c r="A99" s="217"/>
      <c r="B99" s="217"/>
      <c r="C99" s="217"/>
      <c r="D99" s="217"/>
      <c r="E99" s="217"/>
      <c r="F99" s="217"/>
      <c r="G99" s="289"/>
      <c r="H99" s="299"/>
      <c r="I99" s="299"/>
      <c r="J99" s="299"/>
      <c r="K99" s="299"/>
      <c r="L99" s="299"/>
      <c r="M99" s="299"/>
      <c r="N99" s="299"/>
    </row>
    <row r="100" spans="1:14" ht="15">
      <c r="A100" s="217"/>
      <c r="B100" s="217"/>
      <c r="C100" s="217"/>
      <c r="D100" s="217"/>
      <c r="E100" s="217"/>
      <c r="F100" s="217"/>
      <c r="G100" s="289"/>
      <c r="H100" s="299"/>
      <c r="I100" s="299"/>
      <c r="J100" s="299"/>
      <c r="K100" s="299"/>
      <c r="L100" s="299"/>
      <c r="M100" s="299"/>
      <c r="N100" s="299"/>
    </row>
    <row r="101" spans="1:14" ht="15">
      <c r="A101" s="217"/>
      <c r="B101" s="217"/>
      <c r="C101" s="217"/>
      <c r="D101" s="217"/>
      <c r="E101" s="217"/>
      <c r="F101" s="217"/>
      <c r="G101" s="289"/>
      <c r="H101" s="299"/>
      <c r="I101" s="299"/>
      <c r="J101" s="299"/>
      <c r="K101" s="299"/>
      <c r="L101" s="299"/>
      <c r="M101" s="299"/>
      <c r="N101" s="299"/>
    </row>
    <row r="102" spans="1:14" ht="15">
      <c r="A102" s="217"/>
      <c r="B102" s="217"/>
      <c r="C102" s="217"/>
      <c r="D102" s="217"/>
      <c r="E102" s="217"/>
      <c r="F102" s="217"/>
      <c r="G102" s="289"/>
      <c r="H102" s="299"/>
      <c r="I102" s="299"/>
      <c r="J102" s="299"/>
      <c r="K102" s="299"/>
      <c r="L102" s="299"/>
      <c r="M102" s="299"/>
      <c r="N102" s="299"/>
    </row>
    <row r="103" spans="1:14" ht="15">
      <c r="A103" s="217"/>
      <c r="B103" s="217"/>
      <c r="C103" s="217"/>
      <c r="D103" s="217"/>
      <c r="E103" s="217"/>
      <c r="F103" s="217"/>
      <c r="G103" s="300"/>
      <c r="H103" s="301"/>
      <c r="I103" s="301"/>
      <c r="J103" s="301"/>
      <c r="K103" s="301"/>
      <c r="L103" s="301"/>
      <c r="M103" s="301"/>
      <c r="N103" s="301"/>
    </row>
    <row r="104" spans="1:14" ht="15">
      <c r="A104" s="217"/>
      <c r="B104" s="217"/>
      <c r="C104" s="217"/>
      <c r="D104" s="217"/>
      <c r="E104" s="217"/>
      <c r="F104" s="217"/>
      <c r="G104" s="289"/>
      <c r="H104" s="299"/>
      <c r="I104" s="299"/>
      <c r="J104" s="299"/>
      <c r="K104" s="299"/>
      <c r="L104" s="299"/>
      <c r="M104" s="299"/>
      <c r="N104" s="299"/>
    </row>
    <row r="105" spans="1:14" ht="15">
      <c r="A105" s="217"/>
      <c r="B105" s="217"/>
      <c r="C105" s="217"/>
      <c r="D105" s="217"/>
      <c r="E105" s="217"/>
      <c r="F105" s="217"/>
      <c r="G105" s="289"/>
      <c r="H105" s="299"/>
      <c r="I105" s="299"/>
      <c r="J105" s="299"/>
      <c r="K105" s="299"/>
      <c r="L105" s="299"/>
      <c r="M105" s="299"/>
      <c r="N105" s="299"/>
    </row>
    <row r="106" spans="1:14" ht="15">
      <c r="A106" s="217"/>
      <c r="B106" s="217"/>
      <c r="C106" s="217"/>
      <c r="D106" s="217"/>
      <c r="E106" s="217"/>
      <c r="F106" s="217"/>
      <c r="G106" s="289"/>
      <c r="H106" s="299"/>
      <c r="I106" s="299"/>
      <c r="J106" s="299"/>
      <c r="K106" s="299"/>
      <c r="L106" s="299"/>
      <c r="M106" s="299"/>
      <c r="N106" s="299"/>
    </row>
    <row r="107" spans="1:14" ht="15">
      <c r="A107" s="217"/>
      <c r="B107" s="217"/>
      <c r="C107" s="217"/>
      <c r="D107" s="217"/>
      <c r="E107" s="217"/>
      <c r="F107" s="217"/>
      <c r="G107" s="289"/>
      <c r="H107" s="299"/>
      <c r="I107" s="299"/>
      <c r="J107" s="299"/>
      <c r="K107" s="299"/>
      <c r="L107" s="299"/>
      <c r="M107" s="299"/>
      <c r="N107" s="299"/>
    </row>
    <row r="108" spans="1:14" ht="15">
      <c r="A108" s="217"/>
      <c r="B108" s="217"/>
      <c r="C108" s="217"/>
      <c r="D108" s="217"/>
      <c r="E108" s="217"/>
      <c r="F108" s="217"/>
      <c r="G108" s="289"/>
      <c r="H108" s="299"/>
      <c r="I108" s="299"/>
      <c r="J108" s="299"/>
      <c r="K108" s="299"/>
      <c r="L108" s="299"/>
      <c r="M108" s="299"/>
      <c r="N108" s="299"/>
    </row>
    <row r="109" spans="1:14" ht="15">
      <c r="A109" s="217"/>
      <c r="B109" s="217"/>
      <c r="C109" s="217"/>
      <c r="D109" s="217"/>
      <c r="E109" s="217"/>
      <c r="F109" s="217"/>
      <c r="G109" s="289"/>
      <c r="H109" s="299"/>
      <c r="I109" s="299"/>
      <c r="J109" s="299"/>
      <c r="K109" s="299"/>
      <c r="L109" s="299"/>
      <c r="M109" s="299"/>
      <c r="N109" s="299"/>
    </row>
    <row r="110" spans="1:14" ht="15">
      <c r="A110" s="217"/>
      <c r="B110" s="217"/>
      <c r="C110" s="217"/>
      <c r="D110" s="217"/>
      <c r="E110" s="217"/>
      <c r="F110" s="217"/>
      <c r="G110" s="289"/>
      <c r="H110" s="299"/>
      <c r="I110" s="299"/>
      <c r="J110" s="299"/>
      <c r="K110" s="299"/>
      <c r="L110" s="299"/>
      <c r="M110" s="299"/>
      <c r="N110" s="299"/>
    </row>
    <row r="111" spans="1:14" ht="15">
      <c r="A111" s="217"/>
      <c r="B111" s="217"/>
      <c r="C111" s="217"/>
      <c r="D111" s="217"/>
      <c r="E111" s="217"/>
      <c r="F111" s="217"/>
      <c r="G111" s="289"/>
      <c r="H111" s="299"/>
      <c r="I111" s="299"/>
      <c r="J111" s="299"/>
      <c r="K111" s="299"/>
      <c r="L111" s="299"/>
      <c r="M111" s="299"/>
      <c r="N111" s="299"/>
    </row>
    <row r="112" spans="1:14" ht="15">
      <c r="A112" s="217"/>
      <c r="B112" s="217"/>
      <c r="C112" s="217"/>
      <c r="D112" s="217"/>
      <c r="E112" s="217"/>
      <c r="F112" s="217"/>
      <c r="G112" s="289"/>
      <c r="H112" s="299"/>
      <c r="I112" s="299"/>
      <c r="J112" s="299"/>
      <c r="K112" s="299"/>
      <c r="L112" s="299"/>
      <c r="M112" s="299"/>
      <c r="N112" s="299"/>
    </row>
    <row r="113" spans="1:14" ht="15">
      <c r="A113" s="217"/>
      <c r="B113" s="217"/>
      <c r="C113" s="217"/>
      <c r="D113" s="217"/>
      <c r="E113" s="217"/>
      <c r="F113" s="217"/>
      <c r="G113" s="289"/>
      <c r="H113" s="299"/>
      <c r="I113" s="299"/>
      <c r="J113" s="299"/>
      <c r="K113" s="299"/>
      <c r="L113" s="299"/>
      <c r="M113" s="299"/>
      <c r="N113" s="299"/>
    </row>
    <row r="114" spans="1:14" ht="15">
      <c r="A114" s="217"/>
      <c r="B114" s="217"/>
      <c r="C114" s="217"/>
      <c r="D114" s="217"/>
      <c r="E114" s="217"/>
      <c r="F114" s="217"/>
      <c r="G114" s="289"/>
      <c r="H114" s="299"/>
      <c r="I114" s="299"/>
      <c r="J114" s="299"/>
      <c r="K114" s="299"/>
      <c r="L114" s="299"/>
      <c r="M114" s="299"/>
      <c r="N114" s="299"/>
    </row>
    <row r="115" spans="1:14" ht="15">
      <c r="A115" s="217"/>
      <c r="B115" s="217"/>
      <c r="C115" s="217"/>
      <c r="D115" s="217"/>
      <c r="E115" s="217"/>
      <c r="F115" s="217"/>
      <c r="G115" s="289"/>
      <c r="H115" s="299"/>
      <c r="I115" s="299"/>
      <c r="J115" s="299"/>
      <c r="K115" s="299"/>
      <c r="L115" s="299"/>
      <c r="M115" s="299"/>
      <c r="N115" s="299"/>
    </row>
    <row r="116" spans="1:14" ht="15">
      <c r="A116" s="217"/>
      <c r="B116" s="217"/>
      <c r="C116" s="217"/>
      <c r="D116" s="217"/>
      <c r="E116" s="217"/>
      <c r="F116" s="217"/>
      <c r="G116" s="289"/>
      <c r="H116" s="299"/>
      <c r="I116" s="299"/>
      <c r="J116" s="299"/>
      <c r="K116" s="299"/>
      <c r="L116" s="299"/>
      <c r="M116" s="299"/>
      <c r="N116" s="299"/>
    </row>
    <row r="117" spans="1:14" ht="15">
      <c r="A117" s="217"/>
      <c r="B117" s="217"/>
      <c r="C117" s="217"/>
      <c r="D117" s="217"/>
      <c r="E117" s="217"/>
      <c r="F117" s="217"/>
      <c r="G117" s="300"/>
      <c r="H117" s="301"/>
      <c r="I117" s="301"/>
      <c r="J117" s="301"/>
      <c r="K117" s="301"/>
      <c r="L117" s="301"/>
      <c r="M117" s="301"/>
      <c r="N117" s="301"/>
    </row>
    <row r="118" spans="1:14" ht="15">
      <c r="A118" s="217"/>
      <c r="B118" s="217"/>
      <c r="C118" s="217"/>
      <c r="D118" s="217"/>
      <c r="E118" s="217"/>
      <c r="F118" s="217"/>
      <c r="G118" s="289"/>
      <c r="H118" s="299"/>
      <c r="I118" s="299"/>
      <c r="J118" s="299"/>
      <c r="K118" s="299"/>
      <c r="L118" s="299"/>
      <c r="M118" s="299"/>
      <c r="N118" s="299"/>
    </row>
    <row r="119" spans="1:14" ht="15">
      <c r="A119" s="217"/>
      <c r="B119" s="217"/>
      <c r="C119" s="217"/>
      <c r="D119" s="217"/>
      <c r="E119" s="217"/>
      <c r="F119" s="217"/>
      <c r="G119" s="289"/>
      <c r="H119" s="299"/>
      <c r="I119" s="299"/>
      <c r="J119" s="299"/>
      <c r="K119" s="299"/>
      <c r="L119" s="299"/>
      <c r="M119" s="299"/>
      <c r="N119" s="299"/>
    </row>
    <row r="120" spans="1:14" ht="15">
      <c r="A120" s="217"/>
      <c r="B120" s="217"/>
      <c r="C120" s="217"/>
      <c r="D120" s="217"/>
      <c r="E120" s="217"/>
      <c r="F120" s="217"/>
      <c r="G120" s="289"/>
      <c r="H120" s="299"/>
      <c r="I120" s="299"/>
      <c r="J120" s="299"/>
      <c r="K120" s="299"/>
      <c r="L120" s="299"/>
      <c r="M120" s="299"/>
      <c r="N120" s="299"/>
    </row>
    <row r="121" spans="1:14" ht="15">
      <c r="A121" s="217"/>
      <c r="B121" s="217"/>
      <c r="C121" s="217"/>
      <c r="D121" s="217"/>
      <c r="E121" s="217"/>
      <c r="F121" s="217"/>
      <c r="G121" s="289"/>
      <c r="H121" s="299"/>
      <c r="I121" s="299"/>
      <c r="J121" s="299"/>
      <c r="K121" s="299"/>
      <c r="L121" s="299"/>
      <c r="M121" s="299"/>
      <c r="N121" s="299"/>
    </row>
    <row r="122" spans="1:14" ht="15">
      <c r="A122" s="217"/>
      <c r="B122" s="217"/>
      <c r="C122" s="217"/>
      <c r="D122" s="217"/>
      <c r="E122" s="217"/>
      <c r="F122" s="217"/>
      <c r="G122" s="289"/>
      <c r="H122" s="299"/>
      <c r="I122" s="299"/>
      <c r="J122" s="299"/>
      <c r="K122" s="299"/>
      <c r="L122" s="299"/>
      <c r="M122" s="299"/>
      <c r="N122" s="299"/>
    </row>
    <row r="123" spans="1:14" ht="15">
      <c r="A123" s="217"/>
      <c r="B123" s="217"/>
      <c r="C123" s="217"/>
      <c r="D123" s="217"/>
      <c r="E123" s="217"/>
      <c r="F123" s="217"/>
      <c r="G123" s="289"/>
      <c r="H123" s="299"/>
      <c r="I123" s="299"/>
      <c r="J123" s="299"/>
      <c r="K123" s="299"/>
      <c r="L123" s="299"/>
      <c r="M123" s="299"/>
      <c r="N123" s="299"/>
    </row>
    <row r="124" spans="1:14" ht="15">
      <c r="A124" s="217"/>
      <c r="B124" s="217"/>
      <c r="C124" s="217"/>
      <c r="D124" s="217"/>
      <c r="E124" s="217"/>
      <c r="F124" s="217"/>
      <c r="G124" s="289"/>
      <c r="H124" s="299"/>
      <c r="I124" s="299"/>
      <c r="J124" s="299"/>
      <c r="K124" s="299"/>
      <c r="L124" s="299"/>
      <c r="M124" s="299"/>
      <c r="N124" s="299"/>
    </row>
    <row r="125" spans="1:14" ht="15">
      <c r="A125" s="217"/>
      <c r="B125" s="217"/>
      <c r="C125" s="217"/>
      <c r="D125" s="217"/>
      <c r="E125" s="217"/>
      <c r="F125" s="217"/>
      <c r="G125" s="289"/>
      <c r="H125" s="299"/>
      <c r="I125" s="299"/>
      <c r="J125" s="299"/>
      <c r="K125" s="299"/>
      <c r="L125" s="299"/>
      <c r="M125" s="299"/>
      <c r="N125" s="299"/>
    </row>
    <row r="126" spans="1:14" ht="15">
      <c r="A126" s="217"/>
      <c r="B126" s="217"/>
      <c r="C126" s="217"/>
      <c r="D126" s="217"/>
      <c r="E126" s="217"/>
      <c r="F126" s="217"/>
      <c r="G126" s="289"/>
      <c r="H126" s="299"/>
      <c r="I126" s="299"/>
      <c r="J126" s="299"/>
      <c r="K126" s="299"/>
      <c r="L126" s="299"/>
      <c r="M126" s="299"/>
      <c r="N126" s="299"/>
    </row>
    <row r="127" spans="1:14" ht="15">
      <c r="A127" s="217"/>
      <c r="B127" s="217"/>
      <c r="C127" s="217"/>
      <c r="D127" s="217"/>
      <c r="E127" s="217"/>
      <c r="F127" s="217"/>
      <c r="G127" s="289"/>
      <c r="H127" s="299"/>
      <c r="I127" s="299"/>
      <c r="J127" s="299"/>
      <c r="K127" s="299"/>
      <c r="L127" s="299"/>
      <c r="M127" s="299"/>
      <c r="N127" s="299"/>
    </row>
    <row r="128" spans="1:14" ht="15">
      <c r="A128" s="217"/>
      <c r="B128" s="217"/>
      <c r="C128" s="217"/>
      <c r="D128" s="217"/>
      <c r="E128" s="217"/>
      <c r="F128" s="217"/>
      <c r="G128" s="289"/>
      <c r="H128" s="299"/>
      <c r="I128" s="299"/>
      <c r="J128" s="299"/>
      <c r="K128" s="299"/>
      <c r="L128" s="299"/>
      <c r="M128" s="299"/>
      <c r="N128" s="299"/>
    </row>
    <row r="129" spans="1:14" ht="15">
      <c r="A129" s="217"/>
      <c r="B129" s="217"/>
      <c r="C129" s="217"/>
      <c r="D129" s="217"/>
      <c r="E129" s="217"/>
      <c r="F129" s="217"/>
      <c r="G129" s="300"/>
      <c r="H129" s="302"/>
      <c r="I129" s="302"/>
      <c r="J129" s="302"/>
      <c r="K129" s="302"/>
      <c r="L129" s="302"/>
      <c r="M129" s="302"/>
      <c r="N129" s="302"/>
    </row>
  </sheetData>
  <mergeCells count="10">
    <mergeCell ref="A20:B20"/>
    <mergeCell ref="D19:F19"/>
    <mergeCell ref="D20:F20"/>
    <mergeCell ref="A1:B1"/>
    <mergeCell ref="C1:F1"/>
    <mergeCell ref="A2:B2"/>
    <mergeCell ref="C2:F2"/>
    <mergeCell ref="C4:F4"/>
    <mergeCell ref="A6:F6"/>
    <mergeCell ref="A18:B18"/>
  </mergeCells>
  <pageMargins left="0.52" right="0.56000000000000005" top="1" bottom="0.75" header="0.3" footer="0.3"/>
  <pageSetup paperSize="9" scale="87" fitToHeight="0"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F18"/>
  <sheetViews>
    <sheetView view="pageBreakPreview" topLeftCell="A4" zoomScale="85" zoomScaleNormal="100" zoomScaleSheetLayoutView="85" workbookViewId="0">
      <selection activeCell="D10" sqref="D10"/>
    </sheetView>
  </sheetViews>
  <sheetFormatPr defaultColWidth="9.140625" defaultRowHeight="12.75"/>
  <cols>
    <col min="1" max="1" width="8" style="216" customWidth="1"/>
    <col min="2" max="2" width="28" style="216" customWidth="1"/>
    <col min="3" max="3" width="15.85546875" style="216" customWidth="1"/>
    <col min="4" max="4" width="27" style="216" customWidth="1"/>
    <col min="5" max="5" width="69.5703125" style="216" customWidth="1"/>
    <col min="6" max="6" width="22.5703125" style="216" customWidth="1"/>
    <col min="7" max="16384" width="9.140625" style="216"/>
  </cols>
  <sheetData>
    <row r="1" spans="1:6" ht="20.25" customHeight="1">
      <c r="A1" s="1460" t="str">
        <f>'[39]BIEU 6-C.cau SDD '!A1:B1</f>
        <v>UBND THÀNH PHỐ HÒA BÌNH</v>
      </c>
      <c r="B1" s="1460"/>
      <c r="C1" s="1460"/>
      <c r="D1" s="1460"/>
      <c r="E1" s="1458" t="s">
        <v>25</v>
      </c>
      <c r="F1" s="1458"/>
    </row>
    <row r="2" spans="1:6" ht="22.5" customHeight="1">
      <c r="A2" s="1461" t="s">
        <v>320</v>
      </c>
      <c r="B2" s="1461"/>
      <c r="C2" s="1461"/>
      <c r="D2" s="1461"/>
      <c r="E2" s="1462" t="s">
        <v>21</v>
      </c>
      <c r="F2" s="1462"/>
    </row>
    <row r="3" spans="1:6" ht="18" customHeight="1">
      <c r="A3" s="304"/>
      <c r="B3" s="304"/>
      <c r="C3" s="304"/>
      <c r="D3" s="304"/>
      <c r="E3" s="303"/>
      <c r="F3" s="303"/>
    </row>
    <row r="4" spans="1:6" ht="18.75">
      <c r="A4" s="305"/>
      <c r="B4" s="306"/>
      <c r="C4" s="307"/>
      <c r="D4" s="308"/>
      <c r="E4" s="1463" t="str">
        <f>'[39]BIEU 1 - Tong hop DT, DS'!C4</f>
        <v>Hòa Bình, ngày        tháng        năm 2016</v>
      </c>
      <c r="F4" s="1464"/>
    </row>
    <row r="5" spans="1:6" ht="17.25" customHeight="1">
      <c r="A5" s="305"/>
      <c r="B5" s="306"/>
      <c r="C5" s="307"/>
      <c r="D5" s="308"/>
      <c r="E5" s="309"/>
      <c r="F5" s="310"/>
    </row>
    <row r="6" spans="1:6" ht="28.5" customHeight="1">
      <c r="A6" s="1462" t="s">
        <v>548</v>
      </c>
      <c r="B6" s="1462"/>
      <c r="C6" s="1462"/>
      <c r="D6" s="1462"/>
      <c r="E6" s="1462"/>
      <c r="F6" s="1462"/>
    </row>
    <row r="7" spans="1:6" ht="24" customHeight="1">
      <c r="A7" s="303"/>
      <c r="B7" s="303"/>
      <c r="C7" s="303"/>
      <c r="D7" s="303"/>
      <c r="E7" s="303"/>
      <c r="F7" s="303"/>
    </row>
    <row r="8" spans="1:6" ht="40.5" customHeight="1">
      <c r="A8" s="583" t="s">
        <v>12</v>
      </c>
      <c r="B8" s="583" t="s">
        <v>321</v>
      </c>
      <c r="C8" s="584" t="s">
        <v>322</v>
      </c>
      <c r="D8" s="585" t="s">
        <v>323</v>
      </c>
      <c r="E8" s="583" t="s">
        <v>22</v>
      </c>
      <c r="F8" s="586" t="s">
        <v>20</v>
      </c>
    </row>
    <row r="9" spans="1:6" ht="24.95" customHeight="1">
      <c r="A9" s="587">
        <v>1</v>
      </c>
      <c r="B9" s="588" t="s">
        <v>324</v>
      </c>
      <c r="C9" s="583"/>
      <c r="D9" s="589"/>
      <c r="E9" s="590"/>
      <c r="F9" s="591"/>
    </row>
    <row r="10" spans="1:6" s="314" customFormat="1" ht="24.95" customHeight="1">
      <c r="A10" s="311" t="s">
        <v>15</v>
      </c>
      <c r="B10" s="312" t="s">
        <v>325</v>
      </c>
      <c r="C10" s="315">
        <v>1</v>
      </c>
      <c r="D10" s="592">
        <v>3100</v>
      </c>
      <c r="E10" s="593" t="s">
        <v>441</v>
      </c>
      <c r="F10" s="313"/>
    </row>
    <row r="11" spans="1:6" s="314" customFormat="1" ht="24.95" customHeight="1">
      <c r="A11" s="315" t="s">
        <v>166</v>
      </c>
      <c r="B11" s="316" t="s">
        <v>326</v>
      </c>
      <c r="C11" s="594">
        <v>1</v>
      </c>
      <c r="D11" s="592">
        <v>1500</v>
      </c>
      <c r="E11" s="593" t="s">
        <v>444</v>
      </c>
      <c r="F11" s="595"/>
    </row>
    <row r="12" spans="1:6" s="314" customFormat="1" ht="25.5" customHeight="1">
      <c r="A12" s="311" t="s">
        <v>178</v>
      </c>
      <c r="B12" s="317" t="s">
        <v>327</v>
      </c>
      <c r="C12" s="596">
        <v>7</v>
      </c>
      <c r="D12" s="592">
        <v>3050</v>
      </c>
      <c r="E12" s="593" t="s">
        <v>549</v>
      </c>
      <c r="F12" s="595"/>
    </row>
    <row r="13" spans="1:6" ht="24.95" customHeight="1">
      <c r="A13" s="318">
        <v>2</v>
      </c>
      <c r="B13" s="319" t="s">
        <v>328</v>
      </c>
      <c r="C13" s="594">
        <v>2</v>
      </c>
      <c r="D13" s="592">
        <v>600</v>
      </c>
      <c r="E13" s="597" t="s">
        <v>452</v>
      </c>
      <c r="F13" s="598"/>
    </row>
    <row r="14" spans="1:6" ht="27.75" customHeight="1">
      <c r="A14" s="320">
        <v>3</v>
      </c>
      <c r="B14" s="321" t="s">
        <v>329</v>
      </c>
      <c r="C14" s="594">
        <v>0</v>
      </c>
      <c r="D14" s="592"/>
      <c r="E14" s="593"/>
      <c r="F14" s="598"/>
    </row>
    <row r="15" spans="1:6" ht="24.95" customHeight="1">
      <c r="A15" s="322">
        <v>4</v>
      </c>
      <c r="B15" s="323" t="s">
        <v>330</v>
      </c>
      <c r="C15" s="594">
        <v>0</v>
      </c>
      <c r="D15" s="592"/>
      <c r="E15" s="599"/>
      <c r="F15" s="595"/>
    </row>
    <row r="16" spans="1:6" ht="14.25" customHeight="1">
      <c r="A16" s="324"/>
      <c r="B16" s="324"/>
      <c r="C16" s="324"/>
      <c r="D16" s="325"/>
      <c r="E16" s="326"/>
      <c r="F16" s="326"/>
    </row>
    <row r="17" spans="1:6" ht="21.95" customHeight="1">
      <c r="A17" s="1458" t="str">
        <f>A1</f>
        <v>UBND THÀNH PHỐ HÒA BÌNH</v>
      </c>
      <c r="B17" s="1458"/>
      <c r="C17" s="1458"/>
      <c r="D17" s="1458"/>
      <c r="E17" s="1459" t="s">
        <v>320</v>
      </c>
      <c r="F17" s="1459"/>
    </row>
    <row r="18" spans="1:6" ht="18.75" customHeight="1">
      <c r="D18" s="698">
        <f>SUM(D11:D13)</f>
        <v>5150</v>
      </c>
    </row>
  </sheetData>
  <mergeCells count="8">
    <mergeCell ref="A17:D17"/>
    <mergeCell ref="E17:F17"/>
    <mergeCell ref="A1:D1"/>
    <mergeCell ref="E1:F1"/>
    <mergeCell ref="A2:D2"/>
    <mergeCell ref="E2:F2"/>
    <mergeCell ref="E4:F4"/>
    <mergeCell ref="A6:F6"/>
  </mergeCells>
  <pageMargins left="0.59" right="0.65" top="0.84" bottom="0.75" header="0.3" footer="0.3"/>
  <pageSetup paperSize="9" scale="77" fitToHeight="0"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L190"/>
  <sheetViews>
    <sheetView view="pageBreakPreview" zoomScale="85" zoomScaleNormal="100" zoomScaleSheetLayoutView="85" workbookViewId="0">
      <selection activeCell="F22" sqref="F22"/>
    </sheetView>
  </sheetViews>
  <sheetFormatPr defaultColWidth="9.140625" defaultRowHeight="16.5"/>
  <cols>
    <col min="1" max="1" width="5.7109375" style="535" bestFit="1" customWidth="1"/>
    <col min="2" max="2" width="49.85546875" style="535" customWidth="1"/>
    <col min="3" max="3" width="22.42578125" style="553" customWidth="1"/>
    <col min="4" max="4" width="11.140625" style="554" customWidth="1"/>
    <col min="5" max="5" width="14.5703125" style="553" customWidth="1"/>
    <col min="6" max="6" width="11.42578125" style="553" customWidth="1"/>
    <col min="7" max="7" width="9.28515625" style="535" customWidth="1"/>
    <col min="8" max="8" width="10.5703125" style="535" customWidth="1"/>
    <col min="9" max="9" width="13.7109375" style="535" customWidth="1"/>
    <col min="10" max="10" width="17.85546875" style="535" customWidth="1"/>
    <col min="11" max="11" width="15" style="535" customWidth="1"/>
    <col min="12" max="12" width="13.85546875" style="535" customWidth="1"/>
    <col min="13" max="16384" width="9.140625" style="535"/>
  </cols>
  <sheetData>
    <row r="1" spans="1:12">
      <c r="A1" s="1468" t="str">
        <f>'[41]BIEU 6-C.cau SDD '!A1:B1</f>
        <v>UBND THÀNH PHỐ HÒA BÌNH</v>
      </c>
      <c r="B1" s="1468"/>
      <c r="C1" s="1468"/>
      <c r="D1" s="534"/>
      <c r="E1" s="535"/>
      <c r="F1" s="329"/>
      <c r="G1" s="1465" t="s">
        <v>25</v>
      </c>
      <c r="H1" s="1465"/>
      <c r="I1" s="1465"/>
      <c r="J1" s="1465"/>
      <c r="K1" s="1465"/>
      <c r="L1" s="1465"/>
    </row>
    <row r="2" spans="1:12">
      <c r="A2" s="1465" t="s">
        <v>394</v>
      </c>
      <c r="B2" s="1465"/>
      <c r="C2" s="1465"/>
      <c r="D2" s="536"/>
      <c r="E2" s="535"/>
      <c r="F2" s="329"/>
      <c r="G2" s="1465" t="s">
        <v>21</v>
      </c>
      <c r="H2" s="1465"/>
      <c r="I2" s="1465"/>
      <c r="J2" s="1465"/>
      <c r="K2" s="1465"/>
      <c r="L2" s="1465"/>
    </row>
    <row r="3" spans="1:12" ht="12.75" customHeight="1">
      <c r="A3" s="327"/>
      <c r="B3" s="327"/>
      <c r="C3" s="327"/>
      <c r="D3" s="536"/>
      <c r="E3" s="535"/>
      <c r="F3" s="329"/>
      <c r="G3" s="327"/>
      <c r="H3" s="327"/>
      <c r="I3" s="327"/>
      <c r="J3" s="327"/>
      <c r="K3" s="327"/>
      <c r="L3" s="327"/>
    </row>
    <row r="4" spans="1:12">
      <c r="A4" s="533"/>
      <c r="B4" s="533"/>
      <c r="C4" s="533"/>
      <c r="D4" s="537"/>
      <c r="E4" s="535"/>
      <c r="F4" s="538"/>
      <c r="G4" s="1469" t="str">
        <f>'[41]BIEU 1 - Tong hop DT, DS'!C4</f>
        <v>Hòa Bình, ngày        tháng        năm 2016</v>
      </c>
      <c r="H4" s="1470"/>
      <c r="I4" s="1470"/>
      <c r="J4" s="1470"/>
      <c r="K4" s="1470"/>
      <c r="L4" s="1470"/>
    </row>
    <row r="5" spans="1:12" ht="12" customHeight="1">
      <c r="A5" s="533"/>
      <c r="B5" s="533"/>
      <c r="C5" s="533"/>
      <c r="D5" s="537"/>
      <c r="E5" s="535"/>
      <c r="F5" s="538"/>
      <c r="G5" s="332"/>
      <c r="H5" s="333"/>
      <c r="I5" s="333"/>
      <c r="J5" s="333"/>
      <c r="K5" s="333"/>
      <c r="L5" s="333"/>
    </row>
    <row r="6" spans="1:12" ht="22.5" customHeight="1">
      <c r="A6" s="1465" t="s">
        <v>461</v>
      </c>
      <c r="B6" s="1465"/>
      <c r="C6" s="1465"/>
      <c r="D6" s="1465"/>
      <c r="E6" s="1465"/>
      <c r="F6" s="1465"/>
      <c r="G6" s="1465"/>
      <c r="H6" s="1465"/>
      <c r="I6" s="1465"/>
      <c r="J6" s="1465"/>
      <c r="K6" s="1465"/>
      <c r="L6" s="1465"/>
    </row>
    <row r="7" spans="1:12" ht="15" customHeight="1">
      <c r="A7" s="533"/>
      <c r="B7" s="533"/>
      <c r="C7" s="533"/>
      <c r="D7" s="537"/>
      <c r="E7" s="533"/>
      <c r="F7" s="533"/>
      <c r="G7" s="533"/>
      <c r="H7" s="533"/>
      <c r="I7" s="533"/>
      <c r="J7" s="533"/>
      <c r="K7" s="533"/>
      <c r="L7" s="533"/>
    </row>
    <row r="8" spans="1:12" ht="22.5" customHeight="1">
      <c r="A8" s="1466" t="s">
        <v>12</v>
      </c>
      <c r="B8" s="1466" t="s">
        <v>2</v>
      </c>
      <c r="C8" s="1466" t="s">
        <v>22</v>
      </c>
      <c r="D8" s="1466" t="s">
        <v>395</v>
      </c>
      <c r="E8" s="1467" t="s">
        <v>383</v>
      </c>
      <c r="F8" s="1466" t="s">
        <v>384</v>
      </c>
      <c r="G8" s="1466" t="s">
        <v>385</v>
      </c>
      <c r="H8" s="1466" t="s">
        <v>396</v>
      </c>
      <c r="I8" s="1466" t="s">
        <v>397</v>
      </c>
      <c r="J8" s="1466" t="s">
        <v>386</v>
      </c>
      <c r="K8" s="1466" t="s">
        <v>387</v>
      </c>
      <c r="L8" s="1466"/>
    </row>
    <row r="9" spans="1:12" ht="36" customHeight="1">
      <c r="A9" s="1466"/>
      <c r="B9" s="1466"/>
      <c r="C9" s="1466"/>
      <c r="D9" s="1466"/>
      <c r="E9" s="1467"/>
      <c r="F9" s="1466"/>
      <c r="G9" s="1466"/>
      <c r="H9" s="1466"/>
      <c r="I9" s="1466"/>
      <c r="J9" s="1466"/>
      <c r="K9" s="540" t="s">
        <v>388</v>
      </c>
      <c r="L9" s="540" t="s">
        <v>389</v>
      </c>
    </row>
    <row r="10" spans="1:12" ht="21.95" customHeight="1">
      <c r="A10" s="337" t="s">
        <v>13</v>
      </c>
      <c r="B10" s="392" t="s">
        <v>390</v>
      </c>
      <c r="C10" s="337"/>
      <c r="D10" s="541"/>
      <c r="E10" s="539"/>
      <c r="F10" s="390"/>
      <c r="G10" s="337"/>
      <c r="H10" s="390"/>
      <c r="I10" s="541"/>
      <c r="J10" s="390"/>
      <c r="K10" s="337"/>
      <c r="L10" s="337"/>
    </row>
    <row r="11" spans="1:12" ht="21.95" customHeight="1">
      <c r="A11" s="542">
        <v>1</v>
      </c>
      <c r="B11" s="543"/>
      <c r="C11" s="542"/>
      <c r="D11" s="516"/>
      <c r="E11" s="544"/>
      <c r="F11" s="542"/>
      <c r="G11" s="390"/>
      <c r="H11" s="390"/>
      <c r="I11" s="545"/>
      <c r="J11" s="390"/>
      <c r="K11" s="390"/>
      <c r="L11" s="390"/>
    </row>
    <row r="12" spans="1:12" ht="21.95" customHeight="1">
      <c r="A12" s="337" t="s">
        <v>17</v>
      </c>
      <c r="B12" s="392" t="s">
        <v>391</v>
      </c>
      <c r="C12" s="337"/>
      <c r="D12" s="541"/>
      <c r="E12" s="539"/>
      <c r="F12" s="390"/>
      <c r="G12" s="337"/>
      <c r="H12" s="390"/>
      <c r="I12" s="337"/>
      <c r="J12" s="390"/>
      <c r="K12" s="337"/>
      <c r="L12" s="337"/>
    </row>
    <row r="13" spans="1:12" ht="21.95" customHeight="1">
      <c r="A13" s="390">
        <v>1</v>
      </c>
      <c r="B13" s="546"/>
      <c r="C13" s="547"/>
      <c r="D13" s="547"/>
      <c r="E13" s="548"/>
      <c r="F13" s="390"/>
      <c r="G13" s="390"/>
      <c r="H13" s="390"/>
      <c r="I13" s="337"/>
      <c r="J13" s="390"/>
      <c r="K13" s="337"/>
      <c r="L13" s="337"/>
    </row>
    <row r="14" spans="1:12" ht="21.95" customHeight="1">
      <c r="A14" s="337" t="s">
        <v>14</v>
      </c>
      <c r="B14" s="392" t="s">
        <v>462</v>
      </c>
      <c r="C14" s="337"/>
      <c r="D14" s="541"/>
      <c r="E14" s="539"/>
      <c r="F14" s="390"/>
      <c r="G14" s="337"/>
      <c r="H14" s="390"/>
      <c r="I14" s="337"/>
      <c r="J14" s="390" t="s">
        <v>426</v>
      </c>
      <c r="K14" s="337"/>
      <c r="L14" s="337"/>
    </row>
    <row r="15" spans="1:12" ht="21.75" customHeight="1">
      <c r="A15" s="390">
        <v>1</v>
      </c>
      <c r="B15" s="389" t="s">
        <v>649</v>
      </c>
      <c r="C15" s="547" t="s">
        <v>463</v>
      </c>
      <c r="D15" s="547"/>
      <c r="E15" s="548"/>
      <c r="F15" s="390"/>
      <c r="G15" s="390"/>
      <c r="H15" s="390" t="s">
        <v>425</v>
      </c>
      <c r="I15" s="337"/>
      <c r="J15" s="390" t="s">
        <v>426</v>
      </c>
      <c r="K15" s="337"/>
      <c r="L15" s="337"/>
    </row>
    <row r="16" spans="1:12" ht="21.75" customHeight="1">
      <c r="A16" s="390">
        <v>2</v>
      </c>
      <c r="B16" s="389" t="s">
        <v>464</v>
      </c>
      <c r="C16" s="547" t="s">
        <v>465</v>
      </c>
      <c r="D16" s="547"/>
      <c r="E16" s="548"/>
      <c r="F16" s="390"/>
      <c r="G16" s="390"/>
      <c r="H16" s="390" t="s">
        <v>425</v>
      </c>
      <c r="I16" s="337"/>
      <c r="J16" s="390" t="s">
        <v>426</v>
      </c>
      <c r="K16" s="337"/>
      <c r="L16" s="337"/>
    </row>
    <row r="17" spans="1:12" ht="21.75" customHeight="1">
      <c r="A17" s="390">
        <v>3</v>
      </c>
      <c r="B17" s="389" t="s">
        <v>466</v>
      </c>
      <c r="C17" s="547" t="s">
        <v>467</v>
      </c>
      <c r="D17" s="547"/>
      <c r="E17" s="548"/>
      <c r="F17" s="390"/>
      <c r="G17" s="390"/>
      <c r="H17" s="390" t="s">
        <v>425</v>
      </c>
      <c r="I17" s="337"/>
      <c r="J17" s="390" t="s">
        <v>426</v>
      </c>
      <c r="K17" s="337"/>
      <c r="L17" s="337"/>
    </row>
    <row r="18" spans="1:12" ht="21.75" customHeight="1">
      <c r="A18" s="390">
        <v>4</v>
      </c>
      <c r="B18" s="389" t="s">
        <v>468</v>
      </c>
      <c r="C18" s="547" t="s">
        <v>467</v>
      </c>
      <c r="D18" s="547"/>
      <c r="E18" s="548"/>
      <c r="F18" s="390"/>
      <c r="G18" s="390"/>
      <c r="H18" s="390" t="s">
        <v>425</v>
      </c>
      <c r="I18" s="337"/>
      <c r="J18" s="390" t="s">
        <v>426</v>
      </c>
      <c r="K18" s="337"/>
      <c r="L18" s="337"/>
    </row>
    <row r="19" spans="1:12" ht="21.75" customHeight="1">
      <c r="A19" s="390">
        <v>5</v>
      </c>
      <c r="B19" s="389" t="s">
        <v>469</v>
      </c>
      <c r="C19" s="547" t="s">
        <v>467</v>
      </c>
      <c r="D19" s="547"/>
      <c r="E19" s="548"/>
      <c r="F19" s="390"/>
      <c r="G19" s="390"/>
      <c r="H19" s="390" t="s">
        <v>425</v>
      </c>
      <c r="I19" s="337"/>
      <c r="J19" s="390" t="s">
        <v>426</v>
      </c>
      <c r="K19" s="337"/>
      <c r="L19" s="337"/>
    </row>
    <row r="20" spans="1:12" ht="21.75" customHeight="1">
      <c r="A20" s="390">
        <v>6</v>
      </c>
      <c r="B20" s="389" t="s">
        <v>470</v>
      </c>
      <c r="C20" s="547" t="s">
        <v>467</v>
      </c>
      <c r="D20" s="547"/>
      <c r="E20" s="548"/>
      <c r="F20" s="390"/>
      <c r="G20" s="390"/>
      <c r="H20" s="390" t="s">
        <v>425</v>
      </c>
      <c r="I20" s="337"/>
      <c r="J20" s="390" t="s">
        <v>426</v>
      </c>
      <c r="K20" s="337"/>
      <c r="L20" s="337"/>
    </row>
    <row r="21" spans="1:12" ht="21.75" customHeight="1">
      <c r="A21" s="390">
        <v>7</v>
      </c>
      <c r="B21" s="389" t="s">
        <v>471</v>
      </c>
      <c r="C21" s="547" t="s">
        <v>467</v>
      </c>
      <c r="D21" s="547"/>
      <c r="E21" s="548"/>
      <c r="F21" s="390"/>
      <c r="G21" s="390"/>
      <c r="H21" s="390" t="s">
        <v>425</v>
      </c>
      <c r="I21" s="337"/>
      <c r="J21" s="390" t="s">
        <v>426</v>
      </c>
      <c r="K21" s="337"/>
      <c r="L21" s="337"/>
    </row>
    <row r="22" spans="1:12" ht="21.75" customHeight="1">
      <c r="A22" s="390">
        <v>8</v>
      </c>
      <c r="B22" s="389" t="s">
        <v>472</v>
      </c>
      <c r="C22" s="547" t="s">
        <v>467</v>
      </c>
      <c r="D22" s="547"/>
      <c r="E22" s="548"/>
      <c r="F22" s="390"/>
      <c r="G22" s="390"/>
      <c r="H22" s="390" t="s">
        <v>425</v>
      </c>
      <c r="I22" s="337"/>
      <c r="J22" s="390" t="s">
        <v>426</v>
      </c>
      <c r="K22" s="337"/>
      <c r="L22" s="337"/>
    </row>
    <row r="23" spans="1:12" ht="20.25" customHeight="1">
      <c r="A23" s="390">
        <v>9</v>
      </c>
      <c r="B23" s="389" t="s">
        <v>473</v>
      </c>
      <c r="C23" s="547" t="s">
        <v>467</v>
      </c>
      <c r="D23" s="547"/>
      <c r="E23" s="548"/>
      <c r="F23" s="390"/>
      <c r="G23" s="390"/>
      <c r="H23" s="390" t="s">
        <v>425</v>
      </c>
      <c r="I23" s="337"/>
      <c r="J23" s="390" t="s">
        <v>426</v>
      </c>
      <c r="K23" s="337"/>
      <c r="L23" s="337"/>
    </row>
    <row r="24" spans="1:12" ht="21.95" customHeight="1">
      <c r="A24" s="390">
        <v>10</v>
      </c>
      <c r="B24" s="389" t="s">
        <v>474</v>
      </c>
      <c r="C24" s="547" t="s">
        <v>467</v>
      </c>
      <c r="D24" s="547"/>
      <c r="E24" s="548"/>
      <c r="F24" s="390"/>
      <c r="G24" s="390"/>
      <c r="H24" s="390" t="s">
        <v>425</v>
      </c>
      <c r="I24" s="337"/>
      <c r="J24" s="390" t="s">
        <v>426</v>
      </c>
      <c r="K24" s="337"/>
      <c r="L24" s="337"/>
    </row>
    <row r="25" spans="1:12" ht="21.75" customHeight="1">
      <c r="A25" s="390">
        <v>11</v>
      </c>
      <c r="B25" s="389" t="s">
        <v>398</v>
      </c>
      <c r="C25" s="547" t="s">
        <v>475</v>
      </c>
      <c r="D25" s="547"/>
      <c r="E25" s="548"/>
      <c r="F25" s="390"/>
      <c r="G25" s="390"/>
      <c r="H25" s="390" t="s">
        <v>425</v>
      </c>
      <c r="I25" s="337"/>
      <c r="J25" s="390" t="s">
        <v>426</v>
      </c>
      <c r="K25" s="337"/>
      <c r="L25" s="337"/>
    </row>
    <row r="26" spans="1:12" ht="21.75" customHeight="1">
      <c r="A26" s="390">
        <v>12</v>
      </c>
      <c r="B26" s="389" t="s">
        <v>476</v>
      </c>
      <c r="C26" s="547" t="s">
        <v>475</v>
      </c>
      <c r="D26" s="547"/>
      <c r="E26" s="548"/>
      <c r="F26" s="390"/>
      <c r="G26" s="390"/>
      <c r="H26" s="390" t="s">
        <v>425</v>
      </c>
      <c r="I26" s="337"/>
      <c r="J26" s="390" t="s">
        <v>426</v>
      </c>
      <c r="K26" s="337"/>
      <c r="L26" s="337"/>
    </row>
    <row r="27" spans="1:12" ht="21.75" customHeight="1">
      <c r="A27" s="390">
        <v>13</v>
      </c>
      <c r="B27" s="389" t="s">
        <v>476</v>
      </c>
      <c r="C27" s="547" t="s">
        <v>475</v>
      </c>
      <c r="D27" s="547"/>
      <c r="E27" s="548"/>
      <c r="F27" s="390"/>
      <c r="G27" s="390"/>
      <c r="H27" s="390" t="s">
        <v>425</v>
      </c>
      <c r="I27" s="337"/>
      <c r="J27" s="390" t="s">
        <v>426</v>
      </c>
      <c r="K27" s="337"/>
      <c r="L27" s="337"/>
    </row>
    <row r="28" spans="1:12" ht="21.75" customHeight="1">
      <c r="A28" s="390">
        <v>14</v>
      </c>
      <c r="B28" s="389" t="s">
        <v>477</v>
      </c>
      <c r="C28" s="547" t="s">
        <v>475</v>
      </c>
      <c r="D28" s="547"/>
      <c r="E28" s="548"/>
      <c r="F28" s="390"/>
      <c r="G28" s="390"/>
      <c r="H28" s="390" t="s">
        <v>425</v>
      </c>
      <c r="I28" s="337"/>
      <c r="J28" s="390" t="s">
        <v>426</v>
      </c>
      <c r="K28" s="337"/>
      <c r="L28" s="337"/>
    </row>
    <row r="29" spans="1:12" ht="21.75" customHeight="1">
      <c r="A29" s="390">
        <v>15</v>
      </c>
      <c r="B29" s="389" t="s">
        <v>398</v>
      </c>
      <c r="C29" s="547" t="s">
        <v>478</v>
      </c>
      <c r="D29" s="547"/>
      <c r="E29" s="548"/>
      <c r="F29" s="390"/>
      <c r="G29" s="390"/>
      <c r="H29" s="390" t="s">
        <v>425</v>
      </c>
      <c r="I29" s="337"/>
      <c r="J29" s="390" t="s">
        <v>426</v>
      </c>
      <c r="K29" s="337"/>
      <c r="L29" s="337"/>
    </row>
    <row r="30" spans="1:12" ht="21.75" customHeight="1">
      <c r="A30" s="390">
        <v>16</v>
      </c>
      <c r="B30" s="389" t="s">
        <v>479</v>
      </c>
      <c r="C30" s="547" t="s">
        <v>478</v>
      </c>
      <c r="D30" s="547"/>
      <c r="E30" s="548"/>
      <c r="F30" s="390"/>
      <c r="G30" s="390"/>
      <c r="H30" s="390" t="s">
        <v>425</v>
      </c>
      <c r="I30" s="337"/>
      <c r="J30" s="390" t="s">
        <v>426</v>
      </c>
      <c r="K30" s="337"/>
      <c r="L30" s="337"/>
    </row>
    <row r="31" spans="1:12" ht="21.75" customHeight="1">
      <c r="A31" s="390">
        <v>17</v>
      </c>
      <c r="B31" s="389" t="s">
        <v>479</v>
      </c>
      <c r="C31" s="547" t="s">
        <v>478</v>
      </c>
      <c r="D31" s="547"/>
      <c r="E31" s="548"/>
      <c r="F31" s="390"/>
      <c r="G31" s="390"/>
      <c r="H31" s="390" t="s">
        <v>425</v>
      </c>
      <c r="I31" s="337"/>
      <c r="J31" s="390" t="s">
        <v>426</v>
      </c>
      <c r="K31" s="337"/>
      <c r="L31" s="337"/>
    </row>
    <row r="32" spans="1:12" ht="21.75" customHeight="1">
      <c r="A32" s="390">
        <v>18</v>
      </c>
      <c r="B32" s="389" t="s">
        <v>480</v>
      </c>
      <c r="C32" s="547" t="s">
        <v>478</v>
      </c>
      <c r="D32" s="547"/>
      <c r="E32" s="548"/>
      <c r="F32" s="390"/>
      <c r="G32" s="390"/>
      <c r="H32" s="390" t="s">
        <v>425</v>
      </c>
      <c r="I32" s="337"/>
      <c r="J32" s="390" t="s">
        <v>426</v>
      </c>
      <c r="K32" s="337"/>
      <c r="L32" s="337"/>
    </row>
    <row r="33" spans="1:12" ht="20.25" customHeight="1">
      <c r="A33" s="390">
        <v>19</v>
      </c>
      <c r="B33" s="389" t="s">
        <v>401</v>
      </c>
      <c r="C33" s="547" t="s">
        <v>478</v>
      </c>
      <c r="D33" s="547"/>
      <c r="E33" s="548"/>
      <c r="F33" s="390"/>
      <c r="G33" s="390"/>
      <c r="H33" s="390" t="s">
        <v>425</v>
      </c>
      <c r="I33" s="337"/>
      <c r="J33" s="390" t="s">
        <v>426</v>
      </c>
      <c r="K33" s="337"/>
      <c r="L33" s="337"/>
    </row>
    <row r="34" spans="1:12" ht="21.95" customHeight="1">
      <c r="A34" s="390">
        <v>20</v>
      </c>
      <c r="B34" s="389" t="s">
        <v>401</v>
      </c>
      <c r="C34" s="547" t="s">
        <v>478</v>
      </c>
      <c r="D34" s="547"/>
      <c r="E34" s="548"/>
      <c r="F34" s="390"/>
      <c r="G34" s="390"/>
      <c r="H34" s="390" t="s">
        <v>425</v>
      </c>
      <c r="I34" s="337"/>
      <c r="J34" s="390" t="s">
        <v>426</v>
      </c>
      <c r="K34" s="337"/>
      <c r="L34" s="337"/>
    </row>
    <row r="35" spans="1:12" ht="21.75" customHeight="1">
      <c r="A35" s="390">
        <v>21</v>
      </c>
      <c r="B35" s="389" t="s">
        <v>481</v>
      </c>
      <c r="C35" s="547" t="s">
        <v>478</v>
      </c>
      <c r="D35" s="547"/>
      <c r="E35" s="548"/>
      <c r="F35" s="390"/>
      <c r="G35" s="390"/>
      <c r="H35" s="390" t="s">
        <v>425</v>
      </c>
      <c r="I35" s="337"/>
      <c r="J35" s="390" t="s">
        <v>426</v>
      </c>
      <c r="K35" s="337"/>
      <c r="L35" s="337"/>
    </row>
    <row r="36" spans="1:12" ht="21.75" customHeight="1">
      <c r="A36" s="390">
        <v>22</v>
      </c>
      <c r="B36" s="389" t="s">
        <v>482</v>
      </c>
      <c r="C36" s="547" t="s">
        <v>483</v>
      </c>
      <c r="D36" s="547"/>
      <c r="E36" s="548"/>
      <c r="F36" s="390"/>
      <c r="G36" s="390"/>
      <c r="H36" s="390" t="s">
        <v>425</v>
      </c>
      <c r="I36" s="337"/>
      <c r="J36" s="390" t="s">
        <v>426</v>
      </c>
      <c r="K36" s="337"/>
      <c r="L36" s="337"/>
    </row>
    <row r="37" spans="1:12" ht="21.75" customHeight="1">
      <c r="A37" s="390">
        <v>23</v>
      </c>
      <c r="B37" s="389" t="s">
        <v>401</v>
      </c>
      <c r="C37" s="547" t="s">
        <v>483</v>
      </c>
      <c r="D37" s="547"/>
      <c r="E37" s="548"/>
      <c r="F37" s="390"/>
      <c r="G37" s="390"/>
      <c r="H37" s="390" t="s">
        <v>425</v>
      </c>
      <c r="I37" s="337"/>
      <c r="J37" s="390" t="s">
        <v>426</v>
      </c>
      <c r="K37" s="337"/>
      <c r="L37" s="337"/>
    </row>
    <row r="38" spans="1:12" ht="21.75" customHeight="1">
      <c r="A38" s="390">
        <v>24</v>
      </c>
      <c r="B38" s="389" t="s">
        <v>401</v>
      </c>
      <c r="C38" s="547" t="s">
        <v>483</v>
      </c>
      <c r="D38" s="547"/>
      <c r="E38" s="548"/>
      <c r="F38" s="390"/>
      <c r="G38" s="390"/>
      <c r="H38" s="390" t="s">
        <v>425</v>
      </c>
      <c r="I38" s="337"/>
      <c r="J38" s="390" t="s">
        <v>426</v>
      </c>
      <c r="K38" s="337"/>
      <c r="L38" s="337"/>
    </row>
    <row r="39" spans="1:12" ht="21.75" customHeight="1">
      <c r="A39" s="390">
        <v>25</v>
      </c>
      <c r="B39" s="389" t="s">
        <v>484</v>
      </c>
      <c r="C39" s="547" t="s">
        <v>483</v>
      </c>
      <c r="D39" s="547"/>
      <c r="E39" s="548"/>
      <c r="F39" s="390"/>
      <c r="G39" s="390"/>
      <c r="H39" s="390" t="s">
        <v>425</v>
      </c>
      <c r="I39" s="337"/>
      <c r="J39" s="390" t="s">
        <v>426</v>
      </c>
      <c r="K39" s="337"/>
      <c r="L39" s="337"/>
    </row>
    <row r="40" spans="1:12" ht="21.75" customHeight="1">
      <c r="A40" s="390">
        <v>26</v>
      </c>
      <c r="B40" s="389" t="s">
        <v>485</v>
      </c>
      <c r="C40" s="547" t="s">
        <v>486</v>
      </c>
      <c r="D40" s="547"/>
      <c r="E40" s="548"/>
      <c r="F40" s="390"/>
      <c r="G40" s="390"/>
      <c r="H40" s="390" t="s">
        <v>425</v>
      </c>
      <c r="I40" s="337"/>
      <c r="J40" s="390" t="s">
        <v>426</v>
      </c>
      <c r="K40" s="337"/>
      <c r="L40" s="337"/>
    </row>
    <row r="41" spans="1:12" ht="21.75" customHeight="1">
      <c r="A41" s="390">
        <v>27</v>
      </c>
      <c r="B41" s="389" t="s">
        <v>485</v>
      </c>
      <c r="C41" s="547" t="s">
        <v>486</v>
      </c>
      <c r="D41" s="547"/>
      <c r="E41" s="548"/>
      <c r="F41" s="390"/>
      <c r="G41" s="390"/>
      <c r="H41" s="390" t="s">
        <v>425</v>
      </c>
      <c r="I41" s="337"/>
      <c r="J41" s="390" t="s">
        <v>426</v>
      </c>
      <c r="K41" s="337"/>
      <c r="L41" s="337"/>
    </row>
    <row r="42" spans="1:12" ht="21.75" customHeight="1">
      <c r="A42" s="390">
        <v>28</v>
      </c>
      <c r="B42" s="389" t="s">
        <v>487</v>
      </c>
      <c r="C42" s="547" t="s">
        <v>486</v>
      </c>
      <c r="D42" s="547"/>
      <c r="E42" s="548"/>
      <c r="F42" s="390"/>
      <c r="G42" s="390"/>
      <c r="H42" s="390" t="s">
        <v>425</v>
      </c>
      <c r="I42" s="337"/>
      <c r="J42" s="390" t="s">
        <v>426</v>
      </c>
      <c r="K42" s="337"/>
      <c r="L42" s="337"/>
    </row>
    <row r="43" spans="1:12" ht="20.25" customHeight="1">
      <c r="A43" s="390">
        <v>29</v>
      </c>
      <c r="B43" s="389" t="s">
        <v>488</v>
      </c>
      <c r="C43" s="547" t="s">
        <v>486</v>
      </c>
      <c r="D43" s="547"/>
      <c r="E43" s="548"/>
      <c r="F43" s="390"/>
      <c r="G43" s="390"/>
      <c r="H43" s="390" t="s">
        <v>425</v>
      </c>
      <c r="I43" s="337"/>
      <c r="J43" s="390" t="s">
        <v>426</v>
      </c>
      <c r="K43" s="337"/>
      <c r="L43" s="337"/>
    </row>
    <row r="44" spans="1:12" ht="21.95" customHeight="1">
      <c r="A44" s="390">
        <v>30</v>
      </c>
      <c r="B44" s="389" t="s">
        <v>488</v>
      </c>
      <c r="C44" s="547" t="s">
        <v>486</v>
      </c>
      <c r="D44" s="547"/>
      <c r="E44" s="548"/>
      <c r="F44" s="390"/>
      <c r="G44" s="390"/>
      <c r="H44" s="390" t="s">
        <v>425</v>
      </c>
      <c r="I44" s="337"/>
      <c r="J44" s="390" t="s">
        <v>426</v>
      </c>
      <c r="K44" s="337"/>
      <c r="L44" s="337"/>
    </row>
    <row r="45" spans="1:12" ht="21.75" customHeight="1">
      <c r="A45" s="390">
        <v>31</v>
      </c>
      <c r="B45" s="389" t="s">
        <v>488</v>
      </c>
      <c r="C45" s="547" t="s">
        <v>486</v>
      </c>
      <c r="D45" s="547"/>
      <c r="E45" s="548"/>
      <c r="F45" s="390"/>
      <c r="G45" s="390"/>
      <c r="H45" s="390" t="s">
        <v>425</v>
      </c>
      <c r="I45" s="337"/>
      <c r="J45" s="390" t="s">
        <v>426</v>
      </c>
      <c r="K45" s="337"/>
      <c r="L45" s="337"/>
    </row>
    <row r="46" spans="1:12" ht="21.75" customHeight="1">
      <c r="A46" s="390">
        <v>32</v>
      </c>
      <c r="B46" s="389" t="s">
        <v>489</v>
      </c>
      <c r="C46" s="547" t="s">
        <v>486</v>
      </c>
      <c r="D46" s="547"/>
      <c r="E46" s="548"/>
      <c r="F46" s="390"/>
      <c r="G46" s="390"/>
      <c r="H46" s="390" t="s">
        <v>425</v>
      </c>
      <c r="I46" s="337"/>
      <c r="J46" s="390" t="s">
        <v>426</v>
      </c>
      <c r="K46" s="337"/>
      <c r="L46" s="337"/>
    </row>
    <row r="47" spans="1:12" ht="21.75" customHeight="1">
      <c r="A47" s="390">
        <v>33</v>
      </c>
      <c r="B47" s="389" t="s">
        <v>489</v>
      </c>
      <c r="C47" s="547" t="s">
        <v>486</v>
      </c>
      <c r="D47" s="547"/>
      <c r="E47" s="548"/>
      <c r="F47" s="390"/>
      <c r="G47" s="390"/>
      <c r="H47" s="390" t="s">
        <v>425</v>
      </c>
      <c r="I47" s="337"/>
      <c r="J47" s="390" t="s">
        <v>426</v>
      </c>
      <c r="K47" s="337"/>
      <c r="L47" s="337"/>
    </row>
    <row r="48" spans="1:12" ht="21.75" customHeight="1">
      <c r="A48" s="390">
        <v>34</v>
      </c>
      <c r="B48" s="389" t="s">
        <v>490</v>
      </c>
      <c r="C48" s="547" t="s">
        <v>486</v>
      </c>
      <c r="D48" s="547"/>
      <c r="E48" s="548"/>
      <c r="F48" s="390"/>
      <c r="G48" s="390"/>
      <c r="H48" s="390" t="s">
        <v>425</v>
      </c>
      <c r="I48" s="337"/>
      <c r="J48" s="390" t="s">
        <v>426</v>
      </c>
      <c r="K48" s="337"/>
      <c r="L48" s="337"/>
    </row>
    <row r="49" spans="1:12" ht="21.75" customHeight="1">
      <c r="A49" s="390">
        <v>35</v>
      </c>
      <c r="B49" s="389" t="s">
        <v>491</v>
      </c>
      <c r="C49" s="547" t="s">
        <v>492</v>
      </c>
      <c r="D49" s="547"/>
      <c r="E49" s="548"/>
      <c r="F49" s="390"/>
      <c r="G49" s="390"/>
      <c r="H49" s="390" t="s">
        <v>425</v>
      </c>
      <c r="I49" s="337"/>
      <c r="J49" s="390" t="s">
        <v>426</v>
      </c>
      <c r="K49" s="337"/>
      <c r="L49" s="337"/>
    </row>
    <row r="50" spans="1:12" ht="21.75" customHeight="1">
      <c r="A50" s="390">
        <v>36</v>
      </c>
      <c r="B50" s="389" t="s">
        <v>403</v>
      </c>
      <c r="C50" s="547" t="s">
        <v>492</v>
      </c>
      <c r="D50" s="547"/>
      <c r="E50" s="548"/>
      <c r="F50" s="390"/>
      <c r="G50" s="390"/>
      <c r="H50" s="390" t="s">
        <v>425</v>
      </c>
      <c r="I50" s="337"/>
      <c r="J50" s="390" t="s">
        <v>426</v>
      </c>
      <c r="K50" s="337"/>
      <c r="L50" s="337"/>
    </row>
    <row r="51" spans="1:12" ht="21.75" customHeight="1">
      <c r="A51" s="390">
        <v>37</v>
      </c>
      <c r="B51" s="389" t="s">
        <v>407</v>
      </c>
      <c r="C51" s="547" t="s">
        <v>492</v>
      </c>
      <c r="D51" s="547"/>
      <c r="E51" s="548"/>
      <c r="F51" s="390"/>
      <c r="G51" s="390"/>
      <c r="H51" s="390" t="s">
        <v>425</v>
      </c>
      <c r="I51" s="337"/>
      <c r="J51" s="390" t="s">
        <v>426</v>
      </c>
      <c r="K51" s="337"/>
      <c r="L51" s="337"/>
    </row>
    <row r="52" spans="1:12" ht="21.75" customHeight="1">
      <c r="A52" s="390">
        <v>38</v>
      </c>
      <c r="B52" s="389" t="s">
        <v>477</v>
      </c>
      <c r="C52" s="547" t="s">
        <v>492</v>
      </c>
      <c r="D52" s="547"/>
      <c r="E52" s="548"/>
      <c r="F52" s="390"/>
      <c r="G52" s="390"/>
      <c r="H52" s="390" t="s">
        <v>425</v>
      </c>
      <c r="I52" s="337"/>
      <c r="J52" s="390" t="s">
        <v>426</v>
      </c>
      <c r="K52" s="337"/>
      <c r="L52" s="337"/>
    </row>
    <row r="53" spans="1:12" ht="20.25" customHeight="1">
      <c r="A53" s="390">
        <v>39</v>
      </c>
      <c r="B53" s="389" t="s">
        <v>477</v>
      </c>
      <c r="C53" s="547" t="s">
        <v>492</v>
      </c>
      <c r="D53" s="547"/>
      <c r="E53" s="548"/>
      <c r="F53" s="390"/>
      <c r="G53" s="390"/>
      <c r="H53" s="390" t="s">
        <v>425</v>
      </c>
      <c r="I53" s="337"/>
      <c r="J53" s="390" t="s">
        <v>426</v>
      </c>
      <c r="K53" s="337"/>
      <c r="L53" s="337"/>
    </row>
    <row r="54" spans="1:12" ht="21.95" customHeight="1">
      <c r="A54" s="390">
        <v>40</v>
      </c>
      <c r="B54" s="389" t="s">
        <v>398</v>
      </c>
      <c r="C54" s="547" t="s">
        <v>475</v>
      </c>
      <c r="D54" s="547"/>
      <c r="E54" s="548"/>
      <c r="F54" s="390"/>
      <c r="G54" s="390"/>
      <c r="H54" s="390" t="s">
        <v>425</v>
      </c>
      <c r="I54" s="337"/>
      <c r="J54" s="390" t="s">
        <v>426</v>
      </c>
      <c r="K54" s="337"/>
      <c r="L54" s="337"/>
    </row>
    <row r="55" spans="1:12" ht="21.75" customHeight="1">
      <c r="A55" s="390">
        <v>41</v>
      </c>
      <c r="B55" s="389" t="s">
        <v>493</v>
      </c>
      <c r="C55" s="547" t="s">
        <v>475</v>
      </c>
      <c r="D55" s="547"/>
      <c r="E55" s="548"/>
      <c r="F55" s="390"/>
      <c r="G55" s="390"/>
      <c r="H55" s="390" t="s">
        <v>425</v>
      </c>
      <c r="I55" s="337"/>
      <c r="J55" s="390" t="s">
        <v>426</v>
      </c>
      <c r="K55" s="337"/>
      <c r="L55" s="337"/>
    </row>
    <row r="56" spans="1:12" ht="21.75" customHeight="1">
      <c r="A56" s="390">
        <v>42</v>
      </c>
      <c r="B56" s="389" t="s">
        <v>493</v>
      </c>
      <c r="C56" s="547" t="s">
        <v>475</v>
      </c>
      <c r="D56" s="547"/>
      <c r="E56" s="548"/>
      <c r="F56" s="390"/>
      <c r="G56" s="390"/>
      <c r="H56" s="390" t="s">
        <v>425</v>
      </c>
      <c r="I56" s="337"/>
      <c r="J56" s="390" t="s">
        <v>426</v>
      </c>
      <c r="K56" s="337"/>
      <c r="L56" s="337"/>
    </row>
    <row r="57" spans="1:12" ht="21.75" customHeight="1">
      <c r="A57" s="390">
        <v>43</v>
      </c>
      <c r="B57" s="389" t="s">
        <v>477</v>
      </c>
      <c r="C57" s="547" t="s">
        <v>475</v>
      </c>
      <c r="D57" s="547"/>
      <c r="E57" s="548"/>
      <c r="F57" s="390"/>
      <c r="G57" s="390"/>
      <c r="H57" s="390" t="s">
        <v>425</v>
      </c>
      <c r="I57" s="337"/>
      <c r="J57" s="390" t="s">
        <v>426</v>
      </c>
      <c r="K57" s="337"/>
      <c r="L57" s="337"/>
    </row>
    <row r="58" spans="1:12" ht="21.75" customHeight="1">
      <c r="A58" s="390">
        <v>44</v>
      </c>
      <c r="B58" s="389" t="s">
        <v>479</v>
      </c>
      <c r="C58" s="547" t="s">
        <v>478</v>
      </c>
      <c r="D58" s="547"/>
      <c r="E58" s="548"/>
      <c r="F58" s="390"/>
      <c r="G58" s="390"/>
      <c r="H58" s="390" t="s">
        <v>425</v>
      </c>
      <c r="I58" s="337"/>
      <c r="J58" s="390" t="s">
        <v>426</v>
      </c>
      <c r="K58" s="337"/>
      <c r="L58" s="337"/>
    </row>
    <row r="59" spans="1:12" ht="21.75" customHeight="1">
      <c r="A59" s="390">
        <v>45</v>
      </c>
      <c r="B59" s="389" t="s">
        <v>482</v>
      </c>
      <c r="C59" s="547" t="s">
        <v>478</v>
      </c>
      <c r="D59" s="547"/>
      <c r="E59" s="548"/>
      <c r="F59" s="390"/>
      <c r="G59" s="390"/>
      <c r="H59" s="390" t="s">
        <v>425</v>
      </c>
      <c r="I59" s="337"/>
      <c r="J59" s="390" t="s">
        <v>426</v>
      </c>
      <c r="K59" s="337"/>
      <c r="L59" s="337"/>
    </row>
    <row r="60" spans="1:12" ht="21.75" customHeight="1">
      <c r="A60" s="390">
        <v>46</v>
      </c>
      <c r="B60" s="389" t="s">
        <v>401</v>
      </c>
      <c r="C60" s="547" t="s">
        <v>478</v>
      </c>
      <c r="D60" s="547"/>
      <c r="E60" s="548"/>
      <c r="F60" s="390"/>
      <c r="G60" s="390"/>
      <c r="H60" s="390" t="s">
        <v>425</v>
      </c>
      <c r="I60" s="337"/>
      <c r="J60" s="390" t="s">
        <v>426</v>
      </c>
      <c r="K60" s="337"/>
      <c r="L60" s="337"/>
    </row>
    <row r="61" spans="1:12" ht="21.75" customHeight="1">
      <c r="A61" s="390">
        <v>47</v>
      </c>
      <c r="B61" s="389" t="s">
        <v>477</v>
      </c>
      <c r="C61" s="547" t="s">
        <v>478</v>
      </c>
      <c r="D61" s="547"/>
      <c r="E61" s="548"/>
      <c r="F61" s="390"/>
      <c r="G61" s="390"/>
      <c r="H61" s="390" t="s">
        <v>425</v>
      </c>
      <c r="I61" s="337"/>
      <c r="J61" s="390" t="s">
        <v>426</v>
      </c>
      <c r="K61" s="337"/>
      <c r="L61" s="337"/>
    </row>
    <row r="62" spans="1:12" ht="21.75" customHeight="1">
      <c r="A62" s="390">
        <v>48</v>
      </c>
      <c r="B62" s="389" t="s">
        <v>482</v>
      </c>
      <c r="C62" s="547" t="s">
        <v>478</v>
      </c>
      <c r="D62" s="547"/>
      <c r="E62" s="548"/>
      <c r="F62" s="390"/>
      <c r="G62" s="390"/>
      <c r="H62" s="390" t="s">
        <v>425</v>
      </c>
      <c r="I62" s="337"/>
      <c r="J62" s="390" t="s">
        <v>426</v>
      </c>
      <c r="K62" s="337"/>
      <c r="L62" s="337"/>
    </row>
    <row r="63" spans="1:12" ht="20.25" customHeight="1">
      <c r="A63" s="390">
        <v>49</v>
      </c>
      <c r="B63" s="389" t="s">
        <v>401</v>
      </c>
      <c r="C63" s="547" t="s">
        <v>478</v>
      </c>
      <c r="D63" s="547"/>
      <c r="E63" s="548"/>
      <c r="F63" s="390"/>
      <c r="G63" s="390"/>
      <c r="H63" s="390" t="s">
        <v>425</v>
      </c>
      <c r="I63" s="337"/>
      <c r="J63" s="390" t="s">
        <v>426</v>
      </c>
      <c r="K63" s="337"/>
      <c r="L63" s="337"/>
    </row>
    <row r="64" spans="1:12" ht="21.95" customHeight="1">
      <c r="A64" s="390">
        <v>50</v>
      </c>
      <c r="B64" s="389" t="s">
        <v>401</v>
      </c>
      <c r="C64" s="547" t="s">
        <v>478</v>
      </c>
      <c r="D64" s="547"/>
      <c r="E64" s="548"/>
      <c r="F64" s="390"/>
      <c r="G64" s="390"/>
      <c r="H64" s="390" t="s">
        <v>425</v>
      </c>
      <c r="I64" s="337"/>
      <c r="J64" s="390" t="s">
        <v>426</v>
      </c>
      <c r="K64" s="337"/>
      <c r="L64" s="337"/>
    </row>
    <row r="65" spans="1:12" ht="21.75" customHeight="1">
      <c r="A65" s="390">
        <v>51</v>
      </c>
      <c r="B65" s="389" t="s">
        <v>494</v>
      </c>
      <c r="C65" s="547" t="s">
        <v>441</v>
      </c>
      <c r="D65" s="547"/>
      <c r="E65" s="548"/>
      <c r="F65" s="390"/>
      <c r="G65" s="390"/>
      <c r="H65" s="390" t="s">
        <v>425</v>
      </c>
      <c r="I65" s="337"/>
      <c r="J65" s="390" t="s">
        <v>426</v>
      </c>
      <c r="K65" s="337"/>
      <c r="L65" s="337"/>
    </row>
    <row r="66" spans="1:12" ht="21.75" customHeight="1">
      <c r="A66" s="390">
        <v>52</v>
      </c>
      <c r="B66" s="389" t="s">
        <v>401</v>
      </c>
      <c r="C66" s="547" t="s">
        <v>441</v>
      </c>
      <c r="D66" s="547"/>
      <c r="E66" s="548"/>
      <c r="F66" s="390"/>
      <c r="G66" s="390"/>
      <c r="H66" s="390" t="s">
        <v>425</v>
      </c>
      <c r="I66" s="337"/>
      <c r="J66" s="390" t="s">
        <v>426</v>
      </c>
      <c r="K66" s="337"/>
      <c r="L66" s="337"/>
    </row>
    <row r="67" spans="1:12" ht="21.75" customHeight="1">
      <c r="A67" s="390">
        <v>53</v>
      </c>
      <c r="B67" s="389" t="s">
        <v>477</v>
      </c>
      <c r="C67" s="547" t="s">
        <v>441</v>
      </c>
      <c r="D67" s="547"/>
      <c r="E67" s="548"/>
      <c r="F67" s="390"/>
      <c r="G67" s="390"/>
      <c r="H67" s="390" t="s">
        <v>425</v>
      </c>
      <c r="I67" s="337"/>
      <c r="J67" s="390" t="s">
        <v>426</v>
      </c>
      <c r="K67" s="337"/>
      <c r="L67" s="337"/>
    </row>
    <row r="68" spans="1:12" ht="21.75" customHeight="1">
      <c r="A68" s="390">
        <v>54</v>
      </c>
      <c r="B68" s="389" t="s">
        <v>398</v>
      </c>
      <c r="C68" s="547" t="s">
        <v>441</v>
      </c>
      <c r="D68" s="547"/>
      <c r="E68" s="548"/>
      <c r="F68" s="390"/>
      <c r="G68" s="390"/>
      <c r="H68" s="390" t="s">
        <v>425</v>
      </c>
      <c r="I68" s="337"/>
      <c r="J68" s="390" t="s">
        <v>426</v>
      </c>
      <c r="K68" s="337"/>
      <c r="L68" s="337"/>
    </row>
    <row r="69" spans="1:12" ht="21.75" customHeight="1">
      <c r="A69" s="390">
        <v>55</v>
      </c>
      <c r="B69" s="389" t="s">
        <v>398</v>
      </c>
      <c r="C69" s="547" t="s">
        <v>441</v>
      </c>
      <c r="D69" s="547"/>
      <c r="E69" s="548"/>
      <c r="F69" s="390"/>
      <c r="G69" s="390"/>
      <c r="H69" s="390" t="s">
        <v>425</v>
      </c>
      <c r="I69" s="337"/>
      <c r="J69" s="390" t="s">
        <v>426</v>
      </c>
      <c r="K69" s="337"/>
      <c r="L69" s="337"/>
    </row>
    <row r="70" spans="1:12" ht="21.75" customHeight="1">
      <c r="A70" s="390">
        <v>56</v>
      </c>
      <c r="B70" s="389" t="s">
        <v>495</v>
      </c>
      <c r="C70" s="547" t="s">
        <v>441</v>
      </c>
      <c r="D70" s="547"/>
      <c r="E70" s="548"/>
      <c r="F70" s="390"/>
      <c r="G70" s="390"/>
      <c r="H70" s="390" t="s">
        <v>425</v>
      </c>
      <c r="I70" s="337"/>
      <c r="J70" s="390" t="s">
        <v>426</v>
      </c>
      <c r="K70" s="337"/>
      <c r="L70" s="337"/>
    </row>
    <row r="71" spans="1:12" ht="21.75" customHeight="1">
      <c r="A71" s="390">
        <v>57</v>
      </c>
      <c r="B71" s="389" t="s">
        <v>401</v>
      </c>
      <c r="C71" s="547" t="s">
        <v>441</v>
      </c>
      <c r="D71" s="547"/>
      <c r="E71" s="548"/>
      <c r="F71" s="390"/>
      <c r="G71" s="390"/>
      <c r="H71" s="390" t="s">
        <v>425</v>
      </c>
      <c r="I71" s="337"/>
      <c r="J71" s="390" t="s">
        <v>426</v>
      </c>
      <c r="K71" s="337"/>
      <c r="L71" s="337"/>
    </row>
    <row r="72" spans="1:12" ht="21.75" customHeight="1">
      <c r="A72" s="390">
        <v>58</v>
      </c>
      <c r="B72" s="389" t="s">
        <v>496</v>
      </c>
      <c r="C72" s="547" t="s">
        <v>443</v>
      </c>
      <c r="D72" s="547"/>
      <c r="E72" s="548"/>
      <c r="F72" s="390"/>
      <c r="G72" s="390"/>
      <c r="H72" s="390" t="s">
        <v>425</v>
      </c>
      <c r="I72" s="337"/>
      <c r="J72" s="390" t="s">
        <v>426</v>
      </c>
      <c r="K72" s="337"/>
      <c r="L72" s="337"/>
    </row>
    <row r="73" spans="1:12" ht="20.25" customHeight="1">
      <c r="A73" s="390">
        <v>59</v>
      </c>
      <c r="B73" s="389" t="s">
        <v>496</v>
      </c>
      <c r="C73" s="547" t="s">
        <v>443</v>
      </c>
      <c r="D73" s="547"/>
      <c r="E73" s="548"/>
      <c r="F73" s="390"/>
      <c r="G73" s="390"/>
      <c r="H73" s="390" t="s">
        <v>425</v>
      </c>
      <c r="I73" s="337"/>
      <c r="J73" s="390" t="s">
        <v>426</v>
      </c>
      <c r="K73" s="337"/>
      <c r="L73" s="337"/>
    </row>
    <row r="74" spans="1:12" ht="21.95" customHeight="1">
      <c r="A74" s="390">
        <v>60</v>
      </c>
      <c r="B74" s="389" t="s">
        <v>485</v>
      </c>
      <c r="C74" s="547" t="s">
        <v>443</v>
      </c>
      <c r="D74" s="547"/>
      <c r="E74" s="548"/>
      <c r="F74" s="390"/>
      <c r="G74" s="390"/>
      <c r="H74" s="390" t="s">
        <v>425</v>
      </c>
      <c r="I74" s="337"/>
      <c r="J74" s="390" t="s">
        <v>426</v>
      </c>
      <c r="K74" s="337"/>
      <c r="L74" s="337"/>
    </row>
    <row r="75" spans="1:12" ht="21.75" customHeight="1">
      <c r="A75" s="390">
        <v>61</v>
      </c>
      <c r="B75" s="389" t="s">
        <v>479</v>
      </c>
      <c r="C75" s="547" t="s">
        <v>443</v>
      </c>
      <c r="D75" s="547"/>
      <c r="E75" s="548"/>
      <c r="F75" s="390"/>
      <c r="G75" s="390"/>
      <c r="H75" s="390" t="s">
        <v>425</v>
      </c>
      <c r="I75" s="337"/>
      <c r="J75" s="390" t="s">
        <v>426</v>
      </c>
      <c r="K75" s="337"/>
      <c r="L75" s="337"/>
    </row>
    <row r="76" spans="1:12" ht="21.75" customHeight="1">
      <c r="A76" s="390">
        <v>62</v>
      </c>
      <c r="B76" s="389" t="s">
        <v>479</v>
      </c>
      <c r="C76" s="547" t="s">
        <v>443</v>
      </c>
      <c r="D76" s="547"/>
      <c r="E76" s="548"/>
      <c r="F76" s="390"/>
      <c r="G76" s="390"/>
      <c r="H76" s="390" t="s">
        <v>425</v>
      </c>
      <c r="I76" s="337"/>
      <c r="J76" s="390" t="s">
        <v>426</v>
      </c>
      <c r="K76" s="337"/>
      <c r="L76" s="337"/>
    </row>
    <row r="77" spans="1:12" ht="21.75" customHeight="1">
      <c r="A77" s="390">
        <v>63</v>
      </c>
      <c r="B77" s="389" t="s">
        <v>401</v>
      </c>
      <c r="C77" s="547" t="s">
        <v>443</v>
      </c>
      <c r="D77" s="547"/>
      <c r="E77" s="548"/>
      <c r="F77" s="390"/>
      <c r="G77" s="390"/>
      <c r="H77" s="390" t="s">
        <v>425</v>
      </c>
      <c r="I77" s="337"/>
      <c r="J77" s="390" t="s">
        <v>426</v>
      </c>
      <c r="K77" s="337"/>
      <c r="L77" s="337"/>
    </row>
    <row r="78" spans="1:12" ht="21.75" customHeight="1">
      <c r="A78" s="390">
        <v>64</v>
      </c>
      <c r="B78" s="389" t="s">
        <v>401</v>
      </c>
      <c r="C78" s="547" t="s">
        <v>443</v>
      </c>
      <c r="D78" s="547"/>
      <c r="E78" s="548"/>
      <c r="F78" s="390"/>
      <c r="G78" s="390"/>
      <c r="H78" s="390" t="s">
        <v>425</v>
      </c>
      <c r="I78" s="337"/>
      <c r="J78" s="390" t="s">
        <v>426</v>
      </c>
      <c r="K78" s="337"/>
      <c r="L78" s="337"/>
    </row>
    <row r="79" spans="1:12" ht="21.75" customHeight="1">
      <c r="A79" s="390">
        <v>65</v>
      </c>
      <c r="B79" s="389" t="s">
        <v>398</v>
      </c>
      <c r="C79" s="547" t="s">
        <v>444</v>
      </c>
      <c r="D79" s="547"/>
      <c r="E79" s="548"/>
      <c r="F79" s="390"/>
      <c r="G79" s="390"/>
      <c r="H79" s="390" t="s">
        <v>425</v>
      </c>
      <c r="I79" s="337"/>
      <c r="J79" s="390" t="s">
        <v>426</v>
      </c>
      <c r="K79" s="337"/>
      <c r="L79" s="337"/>
    </row>
    <row r="80" spans="1:12" ht="21.75" customHeight="1">
      <c r="A80" s="390">
        <v>66</v>
      </c>
      <c r="B80" s="389" t="s">
        <v>497</v>
      </c>
      <c r="C80" s="547" t="s">
        <v>444</v>
      </c>
      <c r="D80" s="547"/>
      <c r="E80" s="548"/>
      <c r="F80" s="390"/>
      <c r="G80" s="390"/>
      <c r="H80" s="390" t="s">
        <v>425</v>
      </c>
      <c r="I80" s="337"/>
      <c r="J80" s="390" t="s">
        <v>426</v>
      </c>
      <c r="K80" s="337"/>
      <c r="L80" s="337"/>
    </row>
    <row r="81" spans="1:12" ht="21.75" customHeight="1">
      <c r="A81" s="390">
        <v>67</v>
      </c>
      <c r="B81" s="389" t="s">
        <v>401</v>
      </c>
      <c r="C81" s="547" t="s">
        <v>444</v>
      </c>
      <c r="D81" s="547"/>
      <c r="E81" s="548"/>
      <c r="F81" s="390"/>
      <c r="G81" s="390"/>
      <c r="H81" s="390" t="s">
        <v>425</v>
      </c>
      <c r="I81" s="337"/>
      <c r="J81" s="390" t="s">
        <v>426</v>
      </c>
      <c r="K81" s="337"/>
      <c r="L81" s="337"/>
    </row>
    <row r="82" spans="1:12" ht="21.75" customHeight="1">
      <c r="A82" s="390">
        <v>68</v>
      </c>
      <c r="B82" s="389" t="s">
        <v>401</v>
      </c>
      <c r="C82" s="547" t="s">
        <v>444</v>
      </c>
      <c r="D82" s="547"/>
      <c r="E82" s="548"/>
      <c r="F82" s="390"/>
      <c r="G82" s="390"/>
      <c r="H82" s="390" t="s">
        <v>425</v>
      </c>
      <c r="I82" s="337"/>
      <c r="J82" s="390" t="s">
        <v>426</v>
      </c>
      <c r="K82" s="337"/>
      <c r="L82" s="337"/>
    </row>
    <row r="83" spans="1:12" ht="20.25" customHeight="1">
      <c r="A83" s="390">
        <v>69</v>
      </c>
      <c r="B83" s="389" t="s">
        <v>402</v>
      </c>
      <c r="C83" s="547" t="s">
        <v>444</v>
      </c>
      <c r="D83" s="547"/>
      <c r="E83" s="548"/>
      <c r="F83" s="390"/>
      <c r="G83" s="390"/>
      <c r="H83" s="390" t="s">
        <v>425</v>
      </c>
      <c r="I83" s="337"/>
      <c r="J83" s="390" t="s">
        <v>426</v>
      </c>
      <c r="K83" s="337"/>
      <c r="L83" s="337"/>
    </row>
    <row r="84" spans="1:12" ht="21.95" customHeight="1">
      <c r="A84" s="390">
        <v>70</v>
      </c>
      <c r="B84" s="389" t="s">
        <v>477</v>
      </c>
      <c r="C84" s="547" t="s">
        <v>444</v>
      </c>
      <c r="D84" s="547"/>
      <c r="E84" s="548"/>
      <c r="F84" s="390"/>
      <c r="G84" s="390"/>
      <c r="H84" s="390" t="s">
        <v>425</v>
      </c>
      <c r="I84" s="337"/>
      <c r="J84" s="390" t="s">
        <v>426</v>
      </c>
      <c r="K84" s="337"/>
      <c r="L84" s="337"/>
    </row>
    <row r="85" spans="1:12" ht="21.75" customHeight="1">
      <c r="A85" s="390">
        <v>71</v>
      </c>
      <c r="B85" s="389" t="s">
        <v>398</v>
      </c>
      <c r="C85" s="547" t="s">
        <v>445</v>
      </c>
      <c r="D85" s="547"/>
      <c r="E85" s="548"/>
      <c r="F85" s="390"/>
      <c r="G85" s="390"/>
      <c r="H85" s="390" t="s">
        <v>425</v>
      </c>
      <c r="I85" s="337"/>
      <c r="J85" s="390" t="s">
        <v>426</v>
      </c>
      <c r="K85" s="337"/>
      <c r="L85" s="337"/>
    </row>
    <row r="86" spans="1:12" ht="21.75" customHeight="1">
      <c r="A86" s="390">
        <v>72</v>
      </c>
      <c r="B86" s="389" t="s">
        <v>498</v>
      </c>
      <c r="C86" s="547" t="s">
        <v>445</v>
      </c>
      <c r="D86" s="547"/>
      <c r="E86" s="548"/>
      <c r="F86" s="390"/>
      <c r="G86" s="390"/>
      <c r="H86" s="390" t="s">
        <v>425</v>
      </c>
      <c r="I86" s="337"/>
      <c r="J86" s="390" t="s">
        <v>426</v>
      </c>
      <c r="K86" s="337"/>
      <c r="L86" s="337"/>
    </row>
    <row r="87" spans="1:12" ht="21.75" customHeight="1">
      <c r="A87" s="390">
        <v>73</v>
      </c>
      <c r="B87" s="389" t="s">
        <v>499</v>
      </c>
      <c r="C87" s="547" t="s">
        <v>445</v>
      </c>
      <c r="D87" s="547"/>
      <c r="E87" s="548"/>
      <c r="F87" s="390"/>
      <c r="G87" s="390"/>
      <c r="H87" s="390" t="s">
        <v>425</v>
      </c>
      <c r="I87" s="337"/>
      <c r="J87" s="390" t="s">
        <v>426</v>
      </c>
      <c r="K87" s="337"/>
      <c r="L87" s="337"/>
    </row>
    <row r="88" spans="1:12" ht="21.75" customHeight="1">
      <c r="A88" s="390">
        <v>74</v>
      </c>
      <c r="B88" s="389" t="s">
        <v>401</v>
      </c>
      <c r="C88" s="547" t="s">
        <v>445</v>
      </c>
      <c r="D88" s="547"/>
      <c r="E88" s="548"/>
      <c r="F88" s="390"/>
      <c r="G88" s="390"/>
      <c r="H88" s="390" t="s">
        <v>425</v>
      </c>
      <c r="I88" s="337"/>
      <c r="J88" s="390" t="s">
        <v>426</v>
      </c>
      <c r="K88" s="337"/>
      <c r="L88" s="337"/>
    </row>
    <row r="89" spans="1:12" ht="21.75" customHeight="1">
      <c r="A89" s="390">
        <v>75</v>
      </c>
      <c r="B89" s="389" t="s">
        <v>500</v>
      </c>
      <c r="C89" s="547" t="s">
        <v>445</v>
      </c>
      <c r="D89" s="547"/>
      <c r="E89" s="548"/>
      <c r="F89" s="390"/>
      <c r="G89" s="390"/>
      <c r="H89" s="390" t="s">
        <v>425</v>
      </c>
      <c r="I89" s="337"/>
      <c r="J89" s="390" t="s">
        <v>426</v>
      </c>
      <c r="K89" s="337"/>
      <c r="L89" s="337"/>
    </row>
    <row r="90" spans="1:12" ht="21.75" customHeight="1">
      <c r="A90" s="390">
        <v>76</v>
      </c>
      <c r="B90" s="389" t="s">
        <v>501</v>
      </c>
      <c r="C90" s="547" t="s">
        <v>445</v>
      </c>
      <c r="D90" s="547"/>
      <c r="E90" s="548"/>
      <c r="F90" s="390"/>
      <c r="G90" s="390"/>
      <c r="H90" s="390" t="s">
        <v>425</v>
      </c>
      <c r="I90" s="337"/>
      <c r="J90" s="390" t="s">
        <v>426</v>
      </c>
      <c r="K90" s="337"/>
      <c r="L90" s="337"/>
    </row>
    <row r="91" spans="1:12" ht="21.75" customHeight="1">
      <c r="A91" s="390">
        <v>77</v>
      </c>
      <c r="B91" s="389" t="s">
        <v>502</v>
      </c>
      <c r="C91" s="547" t="s">
        <v>445</v>
      </c>
      <c r="D91" s="547"/>
      <c r="E91" s="548"/>
      <c r="F91" s="390"/>
      <c r="G91" s="390"/>
      <c r="H91" s="390" t="s">
        <v>425</v>
      </c>
      <c r="I91" s="337"/>
      <c r="J91" s="390" t="s">
        <v>426</v>
      </c>
      <c r="K91" s="337"/>
      <c r="L91" s="337"/>
    </row>
    <row r="92" spans="1:12" ht="21.75" customHeight="1">
      <c r="A92" s="390">
        <v>78</v>
      </c>
      <c r="B92" s="389" t="s">
        <v>503</v>
      </c>
      <c r="C92" s="547" t="s">
        <v>445</v>
      </c>
      <c r="D92" s="547"/>
      <c r="E92" s="548"/>
      <c r="F92" s="390"/>
      <c r="G92" s="390"/>
      <c r="H92" s="390" t="s">
        <v>425</v>
      </c>
      <c r="I92" s="337"/>
      <c r="J92" s="390" t="s">
        <v>426</v>
      </c>
      <c r="K92" s="337"/>
      <c r="L92" s="337"/>
    </row>
    <row r="93" spans="1:12" ht="20.25" customHeight="1">
      <c r="A93" s="390">
        <v>79</v>
      </c>
      <c r="B93" s="389" t="s">
        <v>398</v>
      </c>
      <c r="C93" s="547" t="s">
        <v>446</v>
      </c>
      <c r="D93" s="547"/>
      <c r="E93" s="548"/>
      <c r="F93" s="390"/>
      <c r="G93" s="390"/>
      <c r="H93" s="390" t="s">
        <v>425</v>
      </c>
      <c r="I93" s="337"/>
      <c r="J93" s="390" t="s">
        <v>426</v>
      </c>
      <c r="K93" s="337"/>
      <c r="L93" s="337"/>
    </row>
    <row r="94" spans="1:12" ht="21.95" customHeight="1">
      <c r="A94" s="390">
        <v>80</v>
      </c>
      <c r="B94" s="389" t="s">
        <v>399</v>
      </c>
      <c r="C94" s="547" t="s">
        <v>446</v>
      </c>
      <c r="D94" s="547"/>
      <c r="E94" s="548"/>
      <c r="F94" s="390"/>
      <c r="G94" s="390"/>
      <c r="H94" s="390" t="s">
        <v>425</v>
      </c>
      <c r="I94" s="337"/>
      <c r="J94" s="390" t="s">
        <v>426</v>
      </c>
      <c r="K94" s="337"/>
      <c r="L94" s="337"/>
    </row>
    <row r="95" spans="1:12" ht="21.75" customHeight="1">
      <c r="A95" s="390">
        <v>81</v>
      </c>
      <c r="B95" s="389" t="s">
        <v>399</v>
      </c>
      <c r="C95" s="547" t="s">
        <v>446</v>
      </c>
      <c r="D95" s="547"/>
      <c r="E95" s="548"/>
      <c r="F95" s="390"/>
      <c r="G95" s="390"/>
      <c r="H95" s="390" t="s">
        <v>425</v>
      </c>
      <c r="I95" s="337"/>
      <c r="J95" s="390" t="s">
        <v>426</v>
      </c>
      <c r="K95" s="337"/>
      <c r="L95" s="337"/>
    </row>
    <row r="96" spans="1:12" ht="21.75" customHeight="1">
      <c r="A96" s="390">
        <v>82</v>
      </c>
      <c r="B96" s="389" t="s">
        <v>504</v>
      </c>
      <c r="C96" s="547" t="s">
        <v>446</v>
      </c>
      <c r="D96" s="547"/>
      <c r="E96" s="548"/>
      <c r="F96" s="390"/>
      <c r="G96" s="390"/>
      <c r="H96" s="390" t="s">
        <v>425</v>
      </c>
      <c r="I96" s="337"/>
      <c r="J96" s="390" t="s">
        <v>426</v>
      </c>
      <c r="K96" s="337"/>
      <c r="L96" s="337"/>
    </row>
    <row r="97" spans="1:12" ht="21.75" customHeight="1">
      <c r="A97" s="390">
        <v>83</v>
      </c>
      <c r="B97" s="389" t="s">
        <v>505</v>
      </c>
      <c r="C97" s="547" t="s">
        <v>447</v>
      </c>
      <c r="D97" s="547"/>
      <c r="E97" s="548"/>
      <c r="F97" s="390"/>
      <c r="G97" s="390"/>
      <c r="H97" s="390" t="s">
        <v>425</v>
      </c>
      <c r="I97" s="337"/>
      <c r="J97" s="390" t="s">
        <v>426</v>
      </c>
      <c r="K97" s="337"/>
      <c r="L97" s="337"/>
    </row>
    <row r="98" spans="1:12" ht="21.75" customHeight="1">
      <c r="A98" s="390">
        <v>84</v>
      </c>
      <c r="B98" s="389" t="s">
        <v>506</v>
      </c>
      <c r="C98" s="547" t="s">
        <v>447</v>
      </c>
      <c r="D98" s="547"/>
      <c r="E98" s="548"/>
      <c r="F98" s="390"/>
      <c r="G98" s="390"/>
      <c r="H98" s="390" t="s">
        <v>425</v>
      </c>
      <c r="I98" s="337"/>
      <c r="J98" s="390" t="s">
        <v>426</v>
      </c>
      <c r="K98" s="337"/>
      <c r="L98" s="337"/>
    </row>
    <row r="99" spans="1:12" ht="21.75" customHeight="1">
      <c r="A99" s="390">
        <v>85</v>
      </c>
      <c r="B99" s="389" t="s">
        <v>479</v>
      </c>
      <c r="C99" s="547" t="s">
        <v>441</v>
      </c>
      <c r="D99" s="547"/>
      <c r="E99" s="548"/>
      <c r="F99" s="390"/>
      <c r="G99" s="390"/>
      <c r="H99" s="390" t="s">
        <v>425</v>
      </c>
      <c r="I99" s="337"/>
      <c r="J99" s="390" t="s">
        <v>426</v>
      </c>
      <c r="K99" s="337"/>
      <c r="L99" s="337"/>
    </row>
    <row r="100" spans="1:12" ht="21.75" customHeight="1">
      <c r="A100" s="390">
        <v>86</v>
      </c>
      <c r="B100" s="389" t="s">
        <v>401</v>
      </c>
      <c r="C100" s="547" t="s">
        <v>441</v>
      </c>
      <c r="D100" s="547"/>
      <c r="E100" s="548"/>
      <c r="F100" s="390"/>
      <c r="G100" s="390"/>
      <c r="H100" s="390" t="s">
        <v>425</v>
      </c>
      <c r="I100" s="337"/>
      <c r="J100" s="390" t="s">
        <v>426</v>
      </c>
      <c r="K100" s="337"/>
      <c r="L100" s="337"/>
    </row>
    <row r="101" spans="1:12" ht="21.75" customHeight="1">
      <c r="A101" s="390">
        <v>87</v>
      </c>
      <c r="B101" s="389" t="s">
        <v>401</v>
      </c>
      <c r="C101" s="547" t="s">
        <v>441</v>
      </c>
      <c r="D101" s="547"/>
      <c r="E101" s="548"/>
      <c r="F101" s="390"/>
      <c r="G101" s="390"/>
      <c r="H101" s="390" t="s">
        <v>425</v>
      </c>
      <c r="I101" s="337"/>
      <c r="J101" s="390" t="s">
        <v>426</v>
      </c>
      <c r="K101" s="337"/>
      <c r="L101" s="337"/>
    </row>
    <row r="102" spans="1:12" ht="21.75" customHeight="1">
      <c r="A102" s="390">
        <v>88</v>
      </c>
      <c r="B102" s="389" t="s">
        <v>504</v>
      </c>
      <c r="C102" s="547" t="s">
        <v>441</v>
      </c>
      <c r="D102" s="547"/>
      <c r="E102" s="548"/>
      <c r="F102" s="390"/>
      <c r="G102" s="390"/>
      <c r="H102" s="390" t="s">
        <v>425</v>
      </c>
      <c r="I102" s="337"/>
      <c r="J102" s="390" t="s">
        <v>426</v>
      </c>
      <c r="K102" s="337"/>
      <c r="L102" s="337"/>
    </row>
    <row r="103" spans="1:12" ht="20.25" customHeight="1">
      <c r="A103" s="390">
        <v>89</v>
      </c>
      <c r="B103" s="389" t="s">
        <v>477</v>
      </c>
      <c r="C103" s="547" t="s">
        <v>441</v>
      </c>
      <c r="D103" s="547"/>
      <c r="E103" s="548"/>
      <c r="F103" s="390"/>
      <c r="G103" s="390"/>
      <c r="H103" s="390" t="s">
        <v>425</v>
      </c>
      <c r="I103" s="337"/>
      <c r="J103" s="390" t="s">
        <v>426</v>
      </c>
      <c r="K103" s="337"/>
      <c r="L103" s="337"/>
    </row>
    <row r="104" spans="1:12" ht="21.95" customHeight="1">
      <c r="A104" s="390">
        <v>90</v>
      </c>
      <c r="B104" s="389" t="s">
        <v>398</v>
      </c>
      <c r="C104" s="547" t="s">
        <v>442</v>
      </c>
      <c r="D104" s="547"/>
      <c r="E104" s="548"/>
      <c r="F104" s="390"/>
      <c r="G104" s="390"/>
      <c r="H104" s="390" t="s">
        <v>425</v>
      </c>
      <c r="I104" s="337"/>
      <c r="J104" s="390" t="s">
        <v>426</v>
      </c>
      <c r="K104" s="337"/>
      <c r="L104" s="337"/>
    </row>
    <row r="105" spans="1:12" ht="21.75" customHeight="1">
      <c r="A105" s="390">
        <v>91</v>
      </c>
      <c r="B105" s="389" t="s">
        <v>398</v>
      </c>
      <c r="C105" s="547" t="s">
        <v>442</v>
      </c>
      <c r="D105" s="547"/>
      <c r="E105" s="548"/>
      <c r="F105" s="390"/>
      <c r="G105" s="390"/>
      <c r="H105" s="390" t="s">
        <v>425</v>
      </c>
      <c r="I105" s="337"/>
      <c r="J105" s="390" t="s">
        <v>426</v>
      </c>
      <c r="K105" s="337"/>
      <c r="L105" s="337"/>
    </row>
    <row r="106" spans="1:12" ht="21.75" customHeight="1">
      <c r="A106" s="390">
        <v>92</v>
      </c>
      <c r="B106" s="389" t="s">
        <v>398</v>
      </c>
      <c r="C106" s="547" t="s">
        <v>442</v>
      </c>
      <c r="D106" s="547"/>
      <c r="E106" s="548"/>
      <c r="F106" s="390"/>
      <c r="G106" s="390"/>
      <c r="H106" s="390" t="s">
        <v>425</v>
      </c>
      <c r="I106" s="337"/>
      <c r="J106" s="390" t="s">
        <v>426</v>
      </c>
      <c r="K106" s="337"/>
      <c r="L106" s="337"/>
    </row>
    <row r="107" spans="1:12" ht="21.75" customHeight="1">
      <c r="A107" s="390">
        <v>93</v>
      </c>
      <c r="B107" s="389" t="s">
        <v>400</v>
      </c>
      <c r="C107" s="547" t="s">
        <v>442</v>
      </c>
      <c r="D107" s="547"/>
      <c r="E107" s="548"/>
      <c r="F107" s="390"/>
      <c r="G107" s="390"/>
      <c r="H107" s="390" t="s">
        <v>425</v>
      </c>
      <c r="I107" s="337"/>
      <c r="J107" s="390" t="s">
        <v>426</v>
      </c>
      <c r="K107" s="337"/>
      <c r="L107" s="337"/>
    </row>
    <row r="108" spans="1:12" ht="21.75" customHeight="1">
      <c r="A108" s="390">
        <v>94</v>
      </c>
      <c r="B108" s="389" t="s">
        <v>401</v>
      </c>
      <c r="C108" s="547" t="s">
        <v>442</v>
      </c>
      <c r="D108" s="547"/>
      <c r="E108" s="548"/>
      <c r="F108" s="390"/>
      <c r="G108" s="390"/>
      <c r="H108" s="390" t="s">
        <v>425</v>
      </c>
      <c r="I108" s="337"/>
      <c r="J108" s="390" t="s">
        <v>426</v>
      </c>
      <c r="K108" s="337"/>
      <c r="L108" s="337"/>
    </row>
    <row r="109" spans="1:12" ht="21.75" customHeight="1">
      <c r="A109" s="390">
        <v>95</v>
      </c>
      <c r="B109" s="389" t="s">
        <v>496</v>
      </c>
      <c r="C109" s="547" t="s">
        <v>443</v>
      </c>
      <c r="D109" s="547"/>
      <c r="E109" s="548"/>
      <c r="F109" s="390"/>
      <c r="G109" s="390"/>
      <c r="H109" s="390" t="s">
        <v>425</v>
      </c>
      <c r="I109" s="337"/>
      <c r="J109" s="390" t="s">
        <v>426</v>
      </c>
      <c r="K109" s="337"/>
      <c r="L109" s="337"/>
    </row>
    <row r="110" spans="1:12" ht="21.75" customHeight="1">
      <c r="A110" s="390">
        <v>96</v>
      </c>
      <c r="B110" s="389" t="s">
        <v>485</v>
      </c>
      <c r="C110" s="547" t="s">
        <v>443</v>
      </c>
      <c r="D110" s="547"/>
      <c r="E110" s="548"/>
      <c r="F110" s="390"/>
      <c r="G110" s="390"/>
      <c r="H110" s="390" t="s">
        <v>425</v>
      </c>
      <c r="I110" s="337"/>
      <c r="J110" s="390" t="s">
        <v>426</v>
      </c>
      <c r="K110" s="337"/>
      <c r="L110" s="337"/>
    </row>
    <row r="111" spans="1:12" ht="21.75" customHeight="1">
      <c r="A111" s="390">
        <v>97</v>
      </c>
      <c r="B111" s="389" t="s">
        <v>479</v>
      </c>
      <c r="C111" s="547" t="s">
        <v>443</v>
      </c>
      <c r="D111" s="547"/>
      <c r="E111" s="548"/>
      <c r="F111" s="390"/>
      <c r="G111" s="390"/>
      <c r="H111" s="390" t="s">
        <v>425</v>
      </c>
      <c r="I111" s="337"/>
      <c r="J111" s="390" t="s">
        <v>426</v>
      </c>
      <c r="K111" s="337"/>
      <c r="L111" s="337"/>
    </row>
    <row r="112" spans="1:12" ht="21.75" customHeight="1">
      <c r="A112" s="390">
        <v>98</v>
      </c>
      <c r="B112" s="389" t="s">
        <v>401</v>
      </c>
      <c r="C112" s="547" t="s">
        <v>443</v>
      </c>
      <c r="D112" s="547"/>
      <c r="E112" s="548"/>
      <c r="F112" s="390"/>
      <c r="G112" s="390"/>
      <c r="H112" s="390" t="s">
        <v>425</v>
      </c>
      <c r="I112" s="337"/>
      <c r="J112" s="390" t="s">
        <v>426</v>
      </c>
      <c r="K112" s="337"/>
      <c r="L112" s="337"/>
    </row>
    <row r="113" spans="1:12" ht="20.25" customHeight="1">
      <c r="A113" s="390">
        <v>99</v>
      </c>
      <c r="B113" s="389" t="s">
        <v>398</v>
      </c>
      <c r="C113" s="547" t="s">
        <v>444</v>
      </c>
      <c r="D113" s="547"/>
      <c r="E113" s="548"/>
      <c r="F113" s="390"/>
      <c r="G113" s="390"/>
      <c r="H113" s="390" t="s">
        <v>425</v>
      </c>
      <c r="I113" s="337"/>
      <c r="J113" s="390" t="s">
        <v>426</v>
      </c>
      <c r="K113" s="337"/>
      <c r="L113" s="337"/>
    </row>
    <row r="114" spans="1:12" ht="21.95" customHeight="1">
      <c r="A114" s="390">
        <v>100</v>
      </c>
      <c r="B114" s="389" t="s">
        <v>399</v>
      </c>
      <c r="C114" s="547" t="s">
        <v>444</v>
      </c>
      <c r="D114" s="547"/>
      <c r="E114" s="548"/>
      <c r="F114" s="390"/>
      <c r="G114" s="390"/>
      <c r="H114" s="390" t="s">
        <v>425</v>
      </c>
      <c r="I114" s="337"/>
      <c r="J114" s="390" t="s">
        <v>426</v>
      </c>
      <c r="K114" s="337"/>
      <c r="L114" s="337"/>
    </row>
    <row r="115" spans="1:12" ht="21.75" customHeight="1">
      <c r="A115" s="390">
        <v>101</v>
      </c>
      <c r="B115" s="389" t="s">
        <v>498</v>
      </c>
      <c r="C115" s="547" t="s">
        <v>444</v>
      </c>
      <c r="D115" s="547"/>
      <c r="E115" s="548"/>
      <c r="F115" s="390"/>
      <c r="G115" s="390"/>
      <c r="H115" s="390" t="s">
        <v>425</v>
      </c>
      <c r="I115" s="337"/>
      <c r="J115" s="390" t="s">
        <v>426</v>
      </c>
      <c r="K115" s="337"/>
      <c r="L115" s="337"/>
    </row>
    <row r="116" spans="1:12" ht="21.75" customHeight="1">
      <c r="A116" s="390">
        <v>102</v>
      </c>
      <c r="B116" s="389" t="s">
        <v>401</v>
      </c>
      <c r="C116" s="547" t="s">
        <v>445</v>
      </c>
      <c r="D116" s="547"/>
      <c r="E116" s="548"/>
      <c r="F116" s="390"/>
      <c r="G116" s="390"/>
      <c r="H116" s="390" t="s">
        <v>425</v>
      </c>
      <c r="I116" s="337"/>
      <c r="J116" s="390" t="s">
        <v>426</v>
      </c>
      <c r="K116" s="337"/>
      <c r="L116" s="337"/>
    </row>
    <row r="117" spans="1:12" ht="21.75" customHeight="1">
      <c r="A117" s="390">
        <v>103</v>
      </c>
      <c r="B117" s="389" t="s">
        <v>401</v>
      </c>
      <c r="C117" s="547" t="s">
        <v>445</v>
      </c>
      <c r="D117" s="547"/>
      <c r="E117" s="548"/>
      <c r="F117" s="390"/>
      <c r="G117" s="390"/>
      <c r="H117" s="390" t="s">
        <v>425</v>
      </c>
      <c r="I117" s="337"/>
      <c r="J117" s="390" t="s">
        <v>426</v>
      </c>
      <c r="K117" s="337"/>
      <c r="L117" s="337"/>
    </row>
    <row r="118" spans="1:12" ht="21.75" customHeight="1">
      <c r="A118" s="390">
        <v>104</v>
      </c>
      <c r="B118" s="389" t="s">
        <v>507</v>
      </c>
      <c r="C118" s="547" t="s">
        <v>445</v>
      </c>
      <c r="D118" s="547"/>
      <c r="E118" s="548"/>
      <c r="F118" s="390"/>
      <c r="G118" s="390"/>
      <c r="H118" s="390" t="s">
        <v>425</v>
      </c>
      <c r="I118" s="337"/>
      <c r="J118" s="390" t="s">
        <v>426</v>
      </c>
      <c r="K118" s="337"/>
      <c r="L118" s="337"/>
    </row>
    <row r="119" spans="1:12" ht="21.75" customHeight="1">
      <c r="A119" s="390">
        <v>105</v>
      </c>
      <c r="B119" s="389" t="s">
        <v>508</v>
      </c>
      <c r="C119" s="547" t="s">
        <v>445</v>
      </c>
      <c r="D119" s="547"/>
      <c r="E119" s="548"/>
      <c r="F119" s="390"/>
      <c r="G119" s="390"/>
      <c r="H119" s="390" t="s">
        <v>425</v>
      </c>
      <c r="I119" s="337"/>
      <c r="J119" s="390" t="s">
        <v>426</v>
      </c>
      <c r="K119" s="337"/>
      <c r="L119" s="337"/>
    </row>
    <row r="120" spans="1:12" ht="21.75" customHeight="1">
      <c r="A120" s="390">
        <v>106</v>
      </c>
      <c r="B120" s="389" t="s">
        <v>508</v>
      </c>
      <c r="C120" s="547" t="s">
        <v>445</v>
      </c>
      <c r="D120" s="547"/>
      <c r="E120" s="548"/>
      <c r="F120" s="390"/>
      <c r="G120" s="390"/>
      <c r="H120" s="390" t="s">
        <v>425</v>
      </c>
      <c r="I120" s="337"/>
      <c r="J120" s="390" t="s">
        <v>426</v>
      </c>
      <c r="K120" s="337"/>
      <c r="L120" s="337"/>
    </row>
    <row r="121" spans="1:12" ht="21.75" customHeight="1">
      <c r="A121" s="390">
        <v>107</v>
      </c>
      <c r="B121" s="389" t="s">
        <v>509</v>
      </c>
      <c r="C121" s="547" t="s">
        <v>445</v>
      </c>
      <c r="D121" s="547"/>
      <c r="E121" s="548"/>
      <c r="F121" s="390"/>
      <c r="G121" s="390"/>
      <c r="H121" s="390" t="s">
        <v>425</v>
      </c>
      <c r="I121" s="337"/>
      <c r="J121" s="390" t="s">
        <v>426</v>
      </c>
      <c r="K121" s="337"/>
      <c r="L121" s="337"/>
    </row>
    <row r="122" spans="1:12" ht="21.75" customHeight="1">
      <c r="A122" s="390">
        <v>108</v>
      </c>
      <c r="B122" s="389" t="s">
        <v>503</v>
      </c>
      <c r="C122" s="547" t="s">
        <v>445</v>
      </c>
      <c r="D122" s="547"/>
      <c r="E122" s="548"/>
      <c r="F122" s="390"/>
      <c r="G122" s="390"/>
      <c r="H122" s="390" t="s">
        <v>425</v>
      </c>
      <c r="I122" s="337"/>
      <c r="J122" s="390" t="s">
        <v>426</v>
      </c>
      <c r="K122" s="337"/>
      <c r="L122" s="337"/>
    </row>
    <row r="123" spans="1:12" ht="20.25" customHeight="1">
      <c r="A123" s="390">
        <v>109</v>
      </c>
      <c r="B123" s="389" t="s">
        <v>398</v>
      </c>
      <c r="C123" s="547" t="s">
        <v>446</v>
      </c>
      <c r="D123" s="547"/>
      <c r="E123" s="548"/>
      <c r="F123" s="390"/>
      <c r="G123" s="390"/>
      <c r="H123" s="390" t="s">
        <v>425</v>
      </c>
      <c r="I123" s="337"/>
      <c r="J123" s="390" t="s">
        <v>426</v>
      </c>
      <c r="K123" s="337"/>
      <c r="L123" s="337"/>
    </row>
    <row r="124" spans="1:12" ht="21.95" customHeight="1">
      <c r="A124" s="390">
        <v>110</v>
      </c>
      <c r="B124" s="389" t="s">
        <v>398</v>
      </c>
      <c r="C124" s="547" t="s">
        <v>446</v>
      </c>
      <c r="D124" s="547"/>
      <c r="E124" s="548"/>
      <c r="F124" s="390"/>
      <c r="G124" s="390"/>
      <c r="H124" s="390" t="s">
        <v>425</v>
      </c>
      <c r="I124" s="337"/>
      <c r="J124" s="390" t="s">
        <v>426</v>
      </c>
      <c r="K124" s="337"/>
      <c r="L124" s="337"/>
    </row>
    <row r="125" spans="1:12" ht="21.75" customHeight="1">
      <c r="A125" s="390">
        <v>111</v>
      </c>
      <c r="B125" s="389" t="s">
        <v>399</v>
      </c>
      <c r="C125" s="547" t="s">
        <v>446</v>
      </c>
      <c r="D125" s="547"/>
      <c r="E125" s="548"/>
      <c r="F125" s="390"/>
      <c r="G125" s="390"/>
      <c r="H125" s="390" t="s">
        <v>425</v>
      </c>
      <c r="I125" s="337"/>
      <c r="J125" s="390" t="s">
        <v>426</v>
      </c>
      <c r="K125" s="337"/>
      <c r="L125" s="337"/>
    </row>
    <row r="126" spans="1:12" ht="21.75" customHeight="1">
      <c r="A126" s="390">
        <v>112</v>
      </c>
      <c r="B126" s="389" t="s">
        <v>399</v>
      </c>
      <c r="C126" s="547" t="s">
        <v>446</v>
      </c>
      <c r="D126" s="547"/>
      <c r="E126" s="548"/>
      <c r="F126" s="390"/>
      <c r="G126" s="390"/>
      <c r="H126" s="390" t="s">
        <v>425</v>
      </c>
      <c r="I126" s="337"/>
      <c r="J126" s="390" t="s">
        <v>426</v>
      </c>
      <c r="K126" s="337"/>
      <c r="L126" s="337"/>
    </row>
    <row r="127" spans="1:12" ht="21.75" customHeight="1">
      <c r="A127" s="390">
        <v>113</v>
      </c>
      <c r="B127" s="389" t="s">
        <v>504</v>
      </c>
      <c r="C127" s="547" t="s">
        <v>447</v>
      </c>
      <c r="D127" s="547"/>
      <c r="E127" s="548"/>
      <c r="F127" s="390"/>
      <c r="G127" s="390"/>
      <c r="H127" s="390" t="s">
        <v>425</v>
      </c>
      <c r="I127" s="337"/>
      <c r="J127" s="390" t="s">
        <v>426</v>
      </c>
      <c r="K127" s="337"/>
      <c r="L127" s="337"/>
    </row>
    <row r="128" spans="1:12" ht="21.75" customHeight="1">
      <c r="A128" s="390">
        <v>114</v>
      </c>
      <c r="B128" s="389" t="s">
        <v>497</v>
      </c>
      <c r="C128" s="547" t="s">
        <v>447</v>
      </c>
      <c r="D128" s="547"/>
      <c r="E128" s="548"/>
      <c r="F128" s="390"/>
      <c r="G128" s="390"/>
      <c r="H128" s="390" t="s">
        <v>425</v>
      </c>
      <c r="I128" s="337"/>
      <c r="J128" s="390" t="s">
        <v>426</v>
      </c>
      <c r="K128" s="337"/>
      <c r="L128" s="337"/>
    </row>
    <row r="129" spans="1:12" ht="21.75" customHeight="1">
      <c r="A129" s="390">
        <v>115</v>
      </c>
      <c r="B129" s="389" t="s">
        <v>401</v>
      </c>
      <c r="C129" s="547" t="s">
        <v>447</v>
      </c>
      <c r="D129" s="547"/>
      <c r="E129" s="548"/>
      <c r="F129" s="390"/>
      <c r="G129" s="390"/>
      <c r="H129" s="390" t="s">
        <v>425</v>
      </c>
      <c r="I129" s="337"/>
      <c r="J129" s="390" t="s">
        <v>426</v>
      </c>
      <c r="K129" s="337"/>
      <c r="L129" s="337"/>
    </row>
    <row r="130" spans="1:12" ht="21.75" customHeight="1">
      <c r="A130" s="390">
        <v>116</v>
      </c>
      <c r="B130" s="389" t="s">
        <v>401</v>
      </c>
      <c r="C130" s="547" t="s">
        <v>447</v>
      </c>
      <c r="D130" s="547"/>
      <c r="E130" s="548"/>
      <c r="F130" s="390"/>
      <c r="G130" s="390"/>
      <c r="H130" s="390" t="s">
        <v>425</v>
      </c>
      <c r="I130" s="337"/>
      <c r="J130" s="390" t="s">
        <v>426</v>
      </c>
      <c r="K130" s="337"/>
      <c r="L130" s="337"/>
    </row>
    <row r="131" spans="1:12" ht="21.75" customHeight="1">
      <c r="A131" s="390">
        <v>117</v>
      </c>
      <c r="B131" s="389" t="s">
        <v>510</v>
      </c>
      <c r="C131" s="547" t="s">
        <v>447</v>
      </c>
      <c r="D131" s="547"/>
      <c r="E131" s="548"/>
      <c r="F131" s="390"/>
      <c r="G131" s="390"/>
      <c r="H131" s="390" t="s">
        <v>425</v>
      </c>
      <c r="I131" s="337"/>
      <c r="J131" s="390" t="s">
        <v>426</v>
      </c>
      <c r="K131" s="337"/>
      <c r="L131" s="337"/>
    </row>
    <row r="132" spans="1:12" ht="21.75" customHeight="1">
      <c r="A132" s="390">
        <v>118</v>
      </c>
      <c r="B132" s="389" t="s">
        <v>511</v>
      </c>
      <c r="C132" s="547" t="s">
        <v>447</v>
      </c>
      <c r="D132" s="547"/>
      <c r="E132" s="548"/>
      <c r="F132" s="390"/>
      <c r="G132" s="390"/>
      <c r="H132" s="390" t="s">
        <v>425</v>
      </c>
      <c r="I132" s="337"/>
      <c r="J132" s="390" t="s">
        <v>426</v>
      </c>
      <c r="K132" s="337"/>
      <c r="L132" s="337"/>
    </row>
    <row r="133" spans="1:12" ht="20.25" customHeight="1">
      <c r="A133" s="390">
        <v>119</v>
      </c>
      <c r="B133" s="389" t="s">
        <v>511</v>
      </c>
      <c r="C133" s="547" t="s">
        <v>447</v>
      </c>
      <c r="D133" s="547"/>
      <c r="E133" s="548"/>
      <c r="F133" s="390"/>
      <c r="G133" s="390"/>
      <c r="H133" s="390" t="s">
        <v>425</v>
      </c>
      <c r="I133" s="337"/>
      <c r="J133" s="390" t="s">
        <v>426</v>
      </c>
      <c r="K133" s="337"/>
      <c r="L133" s="337"/>
    </row>
    <row r="134" spans="1:12" ht="21.95" customHeight="1">
      <c r="A134" s="390">
        <v>120</v>
      </c>
      <c r="B134" s="389" t="s">
        <v>512</v>
      </c>
      <c r="C134" s="547" t="s">
        <v>447</v>
      </c>
      <c r="D134" s="547"/>
      <c r="E134" s="548"/>
      <c r="F134" s="390"/>
      <c r="G134" s="390"/>
      <c r="H134" s="390" t="s">
        <v>425</v>
      </c>
      <c r="I134" s="337"/>
      <c r="J134" s="390" t="s">
        <v>426</v>
      </c>
      <c r="K134" s="337"/>
      <c r="L134" s="337"/>
    </row>
    <row r="135" spans="1:12" ht="21.75" customHeight="1">
      <c r="A135" s="390">
        <v>121</v>
      </c>
      <c r="B135" s="389" t="s">
        <v>513</v>
      </c>
      <c r="C135" s="547" t="s">
        <v>447</v>
      </c>
      <c r="D135" s="547"/>
      <c r="E135" s="548"/>
      <c r="F135" s="390"/>
      <c r="G135" s="390"/>
      <c r="H135" s="390" t="s">
        <v>425</v>
      </c>
      <c r="I135" s="337"/>
      <c r="J135" s="390" t="s">
        <v>426</v>
      </c>
      <c r="K135" s="337"/>
      <c r="L135" s="337"/>
    </row>
    <row r="136" spans="1:12" ht="21.75" customHeight="1">
      <c r="A136" s="390">
        <v>122</v>
      </c>
      <c r="B136" s="389" t="s">
        <v>514</v>
      </c>
      <c r="C136" s="547" t="s">
        <v>447</v>
      </c>
      <c r="D136" s="547"/>
      <c r="E136" s="548"/>
      <c r="F136" s="390"/>
      <c r="G136" s="390"/>
      <c r="H136" s="390" t="s">
        <v>425</v>
      </c>
      <c r="I136" s="337"/>
      <c r="J136" s="390" t="s">
        <v>426</v>
      </c>
      <c r="K136" s="337"/>
      <c r="L136" s="337"/>
    </row>
    <row r="137" spans="1:12" ht="21.75" customHeight="1">
      <c r="A137" s="390">
        <v>123</v>
      </c>
      <c r="B137" s="389" t="s">
        <v>515</v>
      </c>
      <c r="C137" s="547" t="s">
        <v>447</v>
      </c>
      <c r="D137" s="547"/>
      <c r="E137" s="548"/>
      <c r="F137" s="390"/>
      <c r="G137" s="390"/>
      <c r="H137" s="390" t="s">
        <v>425</v>
      </c>
      <c r="I137" s="337"/>
      <c r="J137" s="390" t="s">
        <v>426</v>
      </c>
      <c r="K137" s="337"/>
      <c r="L137" s="337"/>
    </row>
    <row r="138" spans="1:12" ht="21.75" customHeight="1">
      <c r="A138" s="390">
        <v>124</v>
      </c>
      <c r="B138" s="389" t="s">
        <v>516</v>
      </c>
      <c r="C138" s="547" t="s">
        <v>447</v>
      </c>
      <c r="D138" s="547"/>
      <c r="E138" s="548"/>
      <c r="F138" s="390"/>
      <c r="G138" s="390"/>
      <c r="H138" s="390" t="s">
        <v>425</v>
      </c>
      <c r="I138" s="337"/>
      <c r="J138" s="390" t="s">
        <v>426</v>
      </c>
      <c r="K138" s="337"/>
      <c r="L138" s="337"/>
    </row>
    <row r="139" spans="1:12" ht="21.75" customHeight="1">
      <c r="A139" s="390">
        <v>125</v>
      </c>
      <c r="B139" s="389" t="s">
        <v>517</v>
      </c>
      <c r="C139" s="547" t="s">
        <v>447</v>
      </c>
      <c r="D139" s="547"/>
      <c r="E139" s="548"/>
      <c r="F139" s="390"/>
      <c r="G139" s="390"/>
      <c r="H139" s="390" t="s">
        <v>425</v>
      </c>
      <c r="I139" s="337"/>
      <c r="J139" s="390" t="s">
        <v>426</v>
      </c>
      <c r="K139" s="337"/>
      <c r="L139" s="337"/>
    </row>
    <row r="140" spans="1:12" ht="21.75" customHeight="1">
      <c r="A140" s="390">
        <v>126</v>
      </c>
      <c r="B140" s="389" t="s">
        <v>518</v>
      </c>
      <c r="C140" s="547" t="s">
        <v>447</v>
      </c>
      <c r="D140" s="547"/>
      <c r="E140" s="548"/>
      <c r="F140" s="390"/>
      <c r="G140" s="390"/>
      <c r="H140" s="390" t="s">
        <v>425</v>
      </c>
      <c r="I140" s="337"/>
      <c r="J140" s="390" t="s">
        <v>426</v>
      </c>
      <c r="K140" s="337"/>
      <c r="L140" s="337"/>
    </row>
    <row r="141" spans="1:12" ht="21.75" customHeight="1">
      <c r="A141" s="390">
        <v>127</v>
      </c>
      <c r="B141" s="389" t="s">
        <v>406</v>
      </c>
      <c r="C141" s="547" t="s">
        <v>447</v>
      </c>
      <c r="D141" s="547"/>
      <c r="E141" s="548"/>
      <c r="F141" s="390"/>
      <c r="G141" s="390"/>
      <c r="H141" s="390" t="s">
        <v>425</v>
      </c>
      <c r="I141" s="337"/>
      <c r="J141" s="390" t="s">
        <v>426</v>
      </c>
      <c r="K141" s="337"/>
      <c r="L141" s="337"/>
    </row>
    <row r="142" spans="1:12" ht="21.75" customHeight="1">
      <c r="A142" s="390">
        <v>128</v>
      </c>
      <c r="B142" s="389" t="s">
        <v>519</v>
      </c>
      <c r="C142" s="547" t="s">
        <v>447</v>
      </c>
      <c r="D142" s="547"/>
      <c r="E142" s="548"/>
      <c r="F142" s="390"/>
      <c r="G142" s="390"/>
      <c r="H142" s="390" t="s">
        <v>425</v>
      </c>
      <c r="I142" s="337"/>
      <c r="J142" s="390" t="s">
        <v>426</v>
      </c>
      <c r="K142" s="337"/>
      <c r="L142" s="337"/>
    </row>
    <row r="143" spans="1:12" ht="20.25" customHeight="1">
      <c r="A143" s="390">
        <v>129</v>
      </c>
      <c r="B143" s="389" t="s">
        <v>477</v>
      </c>
      <c r="C143" s="547" t="s">
        <v>447</v>
      </c>
      <c r="D143" s="547"/>
      <c r="E143" s="548"/>
      <c r="F143" s="390"/>
      <c r="G143" s="390"/>
      <c r="H143" s="390" t="s">
        <v>425</v>
      </c>
      <c r="I143" s="337"/>
      <c r="J143" s="390" t="s">
        <v>426</v>
      </c>
      <c r="K143" s="337"/>
      <c r="L143" s="337"/>
    </row>
    <row r="144" spans="1:12" ht="21.95" customHeight="1">
      <c r="A144" s="390">
        <v>130</v>
      </c>
      <c r="B144" s="389" t="s">
        <v>477</v>
      </c>
      <c r="C144" s="547" t="s">
        <v>447</v>
      </c>
      <c r="D144" s="547"/>
      <c r="E144" s="548"/>
      <c r="F144" s="390"/>
      <c r="G144" s="390"/>
      <c r="H144" s="390" t="s">
        <v>425</v>
      </c>
      <c r="I144" s="337"/>
      <c r="J144" s="390" t="s">
        <v>426</v>
      </c>
      <c r="K144" s="337"/>
      <c r="L144" s="337"/>
    </row>
    <row r="145" spans="1:12" ht="21.75" customHeight="1">
      <c r="A145" s="390">
        <v>131</v>
      </c>
      <c r="B145" s="389" t="s">
        <v>477</v>
      </c>
      <c r="C145" s="547" t="s">
        <v>447</v>
      </c>
      <c r="D145" s="547"/>
      <c r="E145" s="548"/>
      <c r="F145" s="390"/>
      <c r="G145" s="390"/>
      <c r="H145" s="390" t="s">
        <v>425</v>
      </c>
      <c r="I145" s="337"/>
      <c r="J145" s="390" t="s">
        <v>426</v>
      </c>
      <c r="K145" s="337"/>
      <c r="L145" s="337"/>
    </row>
    <row r="146" spans="1:12" ht="21.75" customHeight="1">
      <c r="A146" s="390">
        <v>132</v>
      </c>
      <c r="B146" s="389" t="s">
        <v>520</v>
      </c>
      <c r="C146" s="547" t="s">
        <v>447</v>
      </c>
      <c r="D146" s="547"/>
      <c r="E146" s="548"/>
      <c r="F146" s="390"/>
      <c r="G146" s="390"/>
      <c r="H146" s="390" t="s">
        <v>425</v>
      </c>
      <c r="I146" s="337"/>
      <c r="J146" s="390" t="s">
        <v>426</v>
      </c>
      <c r="K146" s="337"/>
      <c r="L146" s="337"/>
    </row>
    <row r="147" spans="1:12" ht="21.75" customHeight="1">
      <c r="A147" s="390">
        <v>133</v>
      </c>
      <c r="B147" s="389" t="s">
        <v>520</v>
      </c>
      <c r="C147" s="547" t="s">
        <v>447</v>
      </c>
      <c r="D147" s="547"/>
      <c r="E147" s="548"/>
      <c r="F147" s="390"/>
      <c r="G147" s="390"/>
      <c r="H147" s="390" t="s">
        <v>425</v>
      </c>
      <c r="I147" s="337"/>
      <c r="J147" s="390" t="s">
        <v>426</v>
      </c>
      <c r="K147" s="337"/>
      <c r="L147" s="337"/>
    </row>
    <row r="148" spans="1:12" ht="21.75" customHeight="1">
      <c r="A148" s="390">
        <v>134</v>
      </c>
      <c r="B148" s="389" t="s">
        <v>520</v>
      </c>
      <c r="C148" s="547" t="s">
        <v>447</v>
      </c>
      <c r="D148" s="547"/>
      <c r="E148" s="548"/>
      <c r="F148" s="390"/>
      <c r="G148" s="390"/>
      <c r="H148" s="390" t="s">
        <v>425</v>
      </c>
      <c r="I148" s="337"/>
      <c r="J148" s="390" t="s">
        <v>426</v>
      </c>
      <c r="K148" s="337"/>
      <c r="L148" s="337"/>
    </row>
    <row r="149" spans="1:12" ht="21.75" customHeight="1">
      <c r="A149" s="390">
        <v>135</v>
      </c>
      <c r="B149" s="389" t="s">
        <v>521</v>
      </c>
      <c r="C149" s="547" t="s">
        <v>447</v>
      </c>
      <c r="D149" s="547"/>
      <c r="E149" s="548"/>
      <c r="F149" s="390"/>
      <c r="G149" s="390"/>
      <c r="H149" s="390" t="s">
        <v>425</v>
      </c>
      <c r="I149" s="337"/>
      <c r="J149" s="390" t="s">
        <v>426</v>
      </c>
      <c r="K149" s="337"/>
      <c r="L149" s="337"/>
    </row>
    <row r="150" spans="1:12" ht="21.75" customHeight="1">
      <c r="A150" s="390">
        <v>136</v>
      </c>
      <c r="B150" s="389" t="s">
        <v>522</v>
      </c>
      <c r="C150" s="547" t="s">
        <v>447</v>
      </c>
      <c r="D150" s="547"/>
      <c r="E150" s="548"/>
      <c r="F150" s="390"/>
      <c r="G150" s="390"/>
      <c r="H150" s="390" t="s">
        <v>425</v>
      </c>
      <c r="I150" s="337"/>
      <c r="J150" s="390" t="s">
        <v>426</v>
      </c>
      <c r="K150" s="337"/>
      <c r="L150" s="337"/>
    </row>
    <row r="151" spans="1:12" ht="21.75" customHeight="1">
      <c r="A151" s="390">
        <v>137</v>
      </c>
      <c r="B151" s="389" t="s">
        <v>522</v>
      </c>
      <c r="C151" s="547" t="s">
        <v>447</v>
      </c>
      <c r="D151" s="547"/>
      <c r="E151" s="548"/>
      <c r="F151" s="390"/>
      <c r="G151" s="390"/>
      <c r="H151" s="390" t="s">
        <v>425</v>
      </c>
      <c r="I151" s="337"/>
      <c r="J151" s="390" t="s">
        <v>426</v>
      </c>
      <c r="K151" s="337"/>
      <c r="L151" s="337"/>
    </row>
    <row r="152" spans="1:12" ht="21.75" customHeight="1">
      <c r="A152" s="390">
        <v>138</v>
      </c>
      <c r="B152" s="389" t="s">
        <v>509</v>
      </c>
      <c r="C152" s="547" t="s">
        <v>447</v>
      </c>
      <c r="D152" s="547"/>
      <c r="E152" s="548"/>
      <c r="F152" s="390"/>
      <c r="G152" s="390"/>
      <c r="H152" s="390" t="s">
        <v>425</v>
      </c>
      <c r="I152" s="337"/>
      <c r="J152" s="390" t="s">
        <v>426</v>
      </c>
      <c r="K152" s="337"/>
      <c r="L152" s="337"/>
    </row>
    <row r="153" spans="1:12" ht="20.25" customHeight="1">
      <c r="A153" s="390">
        <v>139</v>
      </c>
      <c r="B153" s="389" t="s">
        <v>509</v>
      </c>
      <c r="C153" s="547" t="s">
        <v>447</v>
      </c>
      <c r="D153" s="547"/>
      <c r="E153" s="548"/>
      <c r="F153" s="390"/>
      <c r="G153" s="390"/>
      <c r="H153" s="390" t="s">
        <v>425</v>
      </c>
      <c r="I153" s="337"/>
      <c r="J153" s="390" t="s">
        <v>426</v>
      </c>
      <c r="K153" s="337"/>
      <c r="L153" s="337"/>
    </row>
    <row r="154" spans="1:12" ht="21.95" customHeight="1">
      <c r="A154" s="390">
        <v>140</v>
      </c>
      <c r="B154" s="389" t="s">
        <v>523</v>
      </c>
      <c r="C154" s="547" t="s">
        <v>447</v>
      </c>
      <c r="D154" s="547"/>
      <c r="E154" s="548"/>
      <c r="F154" s="390"/>
      <c r="G154" s="390"/>
      <c r="H154" s="390" t="s">
        <v>425</v>
      </c>
      <c r="I154" s="337"/>
      <c r="J154" s="390" t="s">
        <v>426</v>
      </c>
      <c r="K154" s="337"/>
      <c r="L154" s="337"/>
    </row>
    <row r="155" spans="1:12" ht="21.75" customHeight="1">
      <c r="A155" s="390">
        <v>141</v>
      </c>
      <c r="B155" s="389" t="s">
        <v>524</v>
      </c>
      <c r="C155" s="547" t="s">
        <v>447</v>
      </c>
      <c r="D155" s="547"/>
      <c r="E155" s="548"/>
      <c r="F155" s="390"/>
      <c r="G155" s="390"/>
      <c r="H155" s="390" t="s">
        <v>425</v>
      </c>
      <c r="I155" s="337"/>
      <c r="J155" s="390" t="s">
        <v>426</v>
      </c>
      <c r="K155" s="337"/>
      <c r="L155" s="337"/>
    </row>
    <row r="156" spans="1:12" ht="21.75" customHeight="1">
      <c r="A156" s="390">
        <v>142</v>
      </c>
      <c r="B156" s="389" t="s">
        <v>406</v>
      </c>
      <c r="C156" s="547" t="s">
        <v>448</v>
      </c>
      <c r="D156" s="547"/>
      <c r="E156" s="548"/>
      <c r="F156" s="390"/>
      <c r="G156" s="390"/>
      <c r="H156" s="390" t="s">
        <v>425</v>
      </c>
      <c r="I156" s="337"/>
      <c r="J156" s="390" t="s">
        <v>426</v>
      </c>
      <c r="K156" s="337"/>
      <c r="L156" s="337"/>
    </row>
    <row r="157" spans="1:12" ht="21.75" customHeight="1">
      <c r="A157" s="390">
        <v>143</v>
      </c>
      <c r="B157" s="389" t="s">
        <v>398</v>
      </c>
      <c r="C157" s="547" t="s">
        <v>448</v>
      </c>
      <c r="D157" s="547"/>
      <c r="E157" s="548"/>
      <c r="F157" s="390"/>
      <c r="G157" s="390"/>
      <c r="H157" s="390" t="s">
        <v>425</v>
      </c>
      <c r="I157" s="337"/>
      <c r="J157" s="390" t="s">
        <v>426</v>
      </c>
      <c r="K157" s="337"/>
      <c r="L157" s="337"/>
    </row>
    <row r="158" spans="1:12" ht="21.75" customHeight="1">
      <c r="A158" s="390">
        <v>144</v>
      </c>
      <c r="B158" s="389" t="s">
        <v>398</v>
      </c>
      <c r="C158" s="547" t="s">
        <v>448</v>
      </c>
      <c r="D158" s="547"/>
      <c r="E158" s="548"/>
      <c r="F158" s="390"/>
      <c r="G158" s="390"/>
      <c r="H158" s="390" t="s">
        <v>425</v>
      </c>
      <c r="I158" s="337"/>
      <c r="J158" s="390" t="s">
        <v>426</v>
      </c>
      <c r="K158" s="337"/>
      <c r="L158" s="337"/>
    </row>
    <row r="159" spans="1:12" ht="21.75" customHeight="1">
      <c r="A159" s="390">
        <v>145</v>
      </c>
      <c r="B159" s="389" t="s">
        <v>398</v>
      </c>
      <c r="C159" s="547" t="s">
        <v>448</v>
      </c>
      <c r="D159" s="547"/>
      <c r="E159" s="548"/>
      <c r="F159" s="390"/>
      <c r="G159" s="390"/>
      <c r="H159" s="390" t="s">
        <v>425</v>
      </c>
      <c r="I159" s="337"/>
      <c r="J159" s="390" t="s">
        <v>426</v>
      </c>
      <c r="K159" s="337"/>
      <c r="L159" s="337"/>
    </row>
    <row r="160" spans="1:12" ht="21.75" customHeight="1">
      <c r="A160" s="390">
        <v>146</v>
      </c>
      <c r="B160" s="389" t="s">
        <v>525</v>
      </c>
      <c r="C160" s="547" t="s">
        <v>448</v>
      </c>
      <c r="D160" s="547"/>
      <c r="E160" s="548"/>
      <c r="F160" s="390"/>
      <c r="G160" s="390"/>
      <c r="H160" s="390" t="s">
        <v>425</v>
      </c>
      <c r="I160" s="337"/>
      <c r="J160" s="390" t="s">
        <v>426</v>
      </c>
      <c r="K160" s="337"/>
      <c r="L160" s="337"/>
    </row>
    <row r="161" spans="1:12" ht="21.75" customHeight="1">
      <c r="A161" s="390">
        <v>147</v>
      </c>
      <c r="B161" s="389" t="s">
        <v>526</v>
      </c>
      <c r="C161" s="547" t="s">
        <v>448</v>
      </c>
      <c r="D161" s="547"/>
      <c r="E161" s="548"/>
      <c r="F161" s="390"/>
      <c r="G161" s="390"/>
      <c r="H161" s="390" t="s">
        <v>425</v>
      </c>
      <c r="I161" s="337"/>
      <c r="J161" s="390" t="s">
        <v>426</v>
      </c>
      <c r="K161" s="337"/>
      <c r="L161" s="337"/>
    </row>
    <row r="162" spans="1:12" ht="21.75" customHeight="1">
      <c r="A162" s="390">
        <v>148</v>
      </c>
      <c r="B162" s="389" t="s">
        <v>527</v>
      </c>
      <c r="C162" s="547" t="s">
        <v>448</v>
      </c>
      <c r="D162" s="547"/>
      <c r="E162" s="548"/>
      <c r="F162" s="390"/>
      <c r="G162" s="390"/>
      <c r="H162" s="390" t="s">
        <v>425</v>
      </c>
      <c r="I162" s="337"/>
      <c r="J162" s="390" t="s">
        <v>426</v>
      </c>
      <c r="K162" s="337"/>
      <c r="L162" s="337"/>
    </row>
    <row r="163" spans="1:12" ht="20.25" customHeight="1">
      <c r="A163" s="390">
        <v>149</v>
      </c>
      <c r="B163" s="389" t="s">
        <v>401</v>
      </c>
      <c r="C163" s="547" t="s">
        <v>448</v>
      </c>
      <c r="D163" s="547"/>
      <c r="E163" s="548"/>
      <c r="F163" s="390"/>
      <c r="G163" s="390"/>
      <c r="H163" s="390" t="s">
        <v>425</v>
      </c>
      <c r="I163" s="337"/>
      <c r="J163" s="390" t="s">
        <v>426</v>
      </c>
      <c r="K163" s="337"/>
      <c r="L163" s="337"/>
    </row>
    <row r="164" spans="1:12" ht="21.95" customHeight="1">
      <c r="A164" s="390">
        <v>150</v>
      </c>
      <c r="B164" s="389" t="s">
        <v>401</v>
      </c>
      <c r="C164" s="547" t="s">
        <v>448</v>
      </c>
      <c r="D164" s="547"/>
      <c r="E164" s="548"/>
      <c r="F164" s="390"/>
      <c r="G164" s="390"/>
      <c r="H164" s="390" t="s">
        <v>425</v>
      </c>
      <c r="I164" s="337"/>
      <c r="J164" s="390" t="s">
        <v>426</v>
      </c>
      <c r="K164" s="337"/>
      <c r="L164" s="337"/>
    </row>
    <row r="165" spans="1:12" ht="21.75" customHeight="1">
      <c r="A165" s="390">
        <v>151</v>
      </c>
      <c r="B165" s="389" t="s">
        <v>528</v>
      </c>
      <c r="C165" s="547" t="s">
        <v>448</v>
      </c>
      <c r="D165" s="547"/>
      <c r="E165" s="548"/>
      <c r="F165" s="390"/>
      <c r="G165" s="390"/>
      <c r="H165" s="390" t="s">
        <v>425</v>
      </c>
      <c r="I165" s="337"/>
      <c r="J165" s="390" t="s">
        <v>426</v>
      </c>
      <c r="K165" s="337"/>
      <c r="L165" s="337"/>
    </row>
    <row r="166" spans="1:12" ht="21.75" customHeight="1">
      <c r="A166" s="390">
        <v>152</v>
      </c>
      <c r="B166" s="389" t="s">
        <v>529</v>
      </c>
      <c r="C166" s="547" t="s">
        <v>448</v>
      </c>
      <c r="D166" s="547"/>
      <c r="E166" s="548"/>
      <c r="F166" s="390"/>
      <c r="G166" s="390"/>
      <c r="H166" s="390" t="s">
        <v>425</v>
      </c>
      <c r="I166" s="337"/>
      <c r="J166" s="390" t="s">
        <v>426</v>
      </c>
      <c r="K166" s="337"/>
      <c r="L166" s="337"/>
    </row>
    <row r="167" spans="1:12" ht="21.75" customHeight="1">
      <c r="A167" s="390">
        <v>153</v>
      </c>
      <c r="B167" s="389" t="s">
        <v>494</v>
      </c>
      <c r="C167" s="547" t="s">
        <v>448</v>
      </c>
      <c r="D167" s="547"/>
      <c r="E167" s="548"/>
      <c r="F167" s="390"/>
      <c r="G167" s="390"/>
      <c r="H167" s="390" t="s">
        <v>425</v>
      </c>
      <c r="I167" s="337"/>
      <c r="J167" s="390" t="s">
        <v>426</v>
      </c>
      <c r="K167" s="337"/>
      <c r="L167" s="337"/>
    </row>
    <row r="168" spans="1:12" ht="21.75" customHeight="1">
      <c r="A168" s="390">
        <v>154</v>
      </c>
      <c r="B168" s="389" t="s">
        <v>510</v>
      </c>
      <c r="C168" s="547" t="s">
        <v>448</v>
      </c>
      <c r="D168" s="547"/>
      <c r="E168" s="548"/>
      <c r="F168" s="390"/>
      <c r="G168" s="390"/>
      <c r="H168" s="390" t="s">
        <v>425</v>
      </c>
      <c r="I168" s="337"/>
      <c r="J168" s="390" t="s">
        <v>426</v>
      </c>
      <c r="K168" s="337"/>
      <c r="L168" s="337"/>
    </row>
    <row r="169" spans="1:12" ht="21.75" customHeight="1">
      <c r="A169" s="390">
        <v>155</v>
      </c>
      <c r="B169" s="389" t="s">
        <v>404</v>
      </c>
      <c r="C169" s="547" t="s">
        <v>448</v>
      </c>
      <c r="D169" s="547"/>
      <c r="E169" s="548"/>
      <c r="F169" s="390"/>
      <c r="G169" s="390"/>
      <c r="H169" s="390" t="s">
        <v>425</v>
      </c>
      <c r="I169" s="337"/>
      <c r="J169" s="390" t="s">
        <v>426</v>
      </c>
      <c r="K169" s="337"/>
      <c r="L169" s="337"/>
    </row>
    <row r="170" spans="1:12" ht="21.75" customHeight="1">
      <c r="A170" s="390">
        <v>156</v>
      </c>
      <c r="B170" s="389" t="s">
        <v>404</v>
      </c>
      <c r="C170" s="547" t="s">
        <v>448</v>
      </c>
      <c r="D170" s="547"/>
      <c r="E170" s="548"/>
      <c r="F170" s="390"/>
      <c r="G170" s="390"/>
      <c r="H170" s="390" t="s">
        <v>425</v>
      </c>
      <c r="I170" s="337"/>
      <c r="J170" s="390" t="s">
        <v>426</v>
      </c>
      <c r="K170" s="337"/>
      <c r="L170" s="337"/>
    </row>
    <row r="171" spans="1:12" ht="21.75" customHeight="1">
      <c r="A171" s="390">
        <v>157</v>
      </c>
      <c r="B171" s="389" t="s">
        <v>530</v>
      </c>
      <c r="C171" s="547" t="s">
        <v>448</v>
      </c>
      <c r="D171" s="547"/>
      <c r="E171" s="548"/>
      <c r="F171" s="390"/>
      <c r="G171" s="390"/>
      <c r="H171" s="390" t="s">
        <v>425</v>
      </c>
      <c r="I171" s="337"/>
      <c r="J171" s="390" t="s">
        <v>426</v>
      </c>
      <c r="K171" s="337"/>
      <c r="L171" s="337"/>
    </row>
    <row r="172" spans="1:12" ht="21.75" customHeight="1">
      <c r="A172" s="390">
        <v>158</v>
      </c>
      <c r="B172" s="389" t="s">
        <v>405</v>
      </c>
      <c r="C172" s="547" t="s">
        <v>448</v>
      </c>
      <c r="D172" s="547"/>
      <c r="E172" s="548"/>
      <c r="F172" s="390"/>
      <c r="G172" s="390"/>
      <c r="H172" s="390" t="s">
        <v>425</v>
      </c>
      <c r="I172" s="337"/>
      <c r="J172" s="390" t="s">
        <v>426</v>
      </c>
      <c r="K172" s="337"/>
      <c r="L172" s="337"/>
    </row>
    <row r="173" spans="1:12" ht="20.25" customHeight="1">
      <c r="A173" s="390">
        <v>159</v>
      </c>
      <c r="B173" s="389" t="s">
        <v>405</v>
      </c>
      <c r="C173" s="547" t="s">
        <v>448</v>
      </c>
      <c r="D173" s="547"/>
      <c r="E173" s="548"/>
      <c r="F173" s="390"/>
      <c r="G173" s="390"/>
      <c r="H173" s="390" t="s">
        <v>425</v>
      </c>
      <c r="I173" s="337"/>
      <c r="J173" s="390" t="s">
        <v>426</v>
      </c>
      <c r="K173" s="337"/>
      <c r="L173" s="337"/>
    </row>
    <row r="174" spans="1:12" ht="21.95" customHeight="1">
      <c r="A174" s="390">
        <v>160</v>
      </c>
      <c r="B174" s="389" t="s">
        <v>531</v>
      </c>
      <c r="C174" s="547" t="s">
        <v>448</v>
      </c>
      <c r="D174" s="547"/>
      <c r="E174" s="548"/>
      <c r="F174" s="390"/>
      <c r="G174" s="390"/>
      <c r="H174" s="390" t="s">
        <v>425</v>
      </c>
      <c r="I174" s="337"/>
      <c r="J174" s="390" t="s">
        <v>426</v>
      </c>
      <c r="K174" s="337"/>
      <c r="L174" s="337"/>
    </row>
    <row r="175" spans="1:12" ht="21.75" customHeight="1">
      <c r="A175" s="390">
        <v>161</v>
      </c>
      <c r="B175" s="389" t="s">
        <v>532</v>
      </c>
      <c r="C175" s="547" t="s">
        <v>448</v>
      </c>
      <c r="D175" s="547"/>
      <c r="E175" s="548"/>
      <c r="F175" s="390"/>
      <c r="G175" s="390"/>
      <c r="H175" s="390" t="s">
        <v>425</v>
      </c>
      <c r="I175" s="337"/>
      <c r="J175" s="390" t="s">
        <v>426</v>
      </c>
      <c r="K175" s="337"/>
      <c r="L175" s="337"/>
    </row>
    <row r="176" spans="1:12" ht="21.75" customHeight="1">
      <c r="A176" s="390">
        <v>162</v>
      </c>
      <c r="B176" s="389" t="s">
        <v>533</v>
      </c>
      <c r="C176" s="547" t="s">
        <v>448</v>
      </c>
      <c r="D176" s="547"/>
      <c r="E176" s="548"/>
      <c r="F176" s="390"/>
      <c r="G176" s="390"/>
      <c r="H176" s="390" t="s">
        <v>425</v>
      </c>
      <c r="I176" s="337"/>
      <c r="J176" s="390" t="s">
        <v>426</v>
      </c>
      <c r="K176" s="337"/>
      <c r="L176" s="337"/>
    </row>
    <row r="177" spans="1:12" ht="21.75" customHeight="1">
      <c r="A177" s="390">
        <v>163</v>
      </c>
      <c r="B177" s="389" t="s">
        <v>534</v>
      </c>
      <c r="C177" s="547" t="s">
        <v>448</v>
      </c>
      <c r="D177" s="547"/>
      <c r="E177" s="548"/>
      <c r="F177" s="390"/>
      <c r="G177" s="390"/>
      <c r="H177" s="390" t="s">
        <v>425</v>
      </c>
      <c r="I177" s="337"/>
      <c r="J177" s="390" t="s">
        <v>426</v>
      </c>
      <c r="K177" s="337"/>
      <c r="L177" s="337"/>
    </row>
    <row r="178" spans="1:12" ht="21.75" customHeight="1">
      <c r="A178" s="390">
        <v>164</v>
      </c>
      <c r="B178" s="389" t="s">
        <v>534</v>
      </c>
      <c r="C178" s="547" t="s">
        <v>448</v>
      </c>
      <c r="D178" s="547"/>
      <c r="E178" s="548"/>
      <c r="F178" s="390"/>
      <c r="G178" s="390"/>
      <c r="H178" s="390" t="s">
        <v>425</v>
      </c>
      <c r="I178" s="337"/>
      <c r="J178" s="390" t="s">
        <v>426</v>
      </c>
      <c r="K178" s="337"/>
      <c r="L178" s="337"/>
    </row>
    <row r="179" spans="1:12" ht="21.75" customHeight="1">
      <c r="A179" s="390">
        <v>165</v>
      </c>
      <c r="B179" s="389" t="s">
        <v>534</v>
      </c>
      <c r="C179" s="547" t="s">
        <v>448</v>
      </c>
      <c r="D179" s="547"/>
      <c r="E179" s="548"/>
      <c r="F179" s="390"/>
      <c r="G179" s="390"/>
      <c r="H179" s="390" t="s">
        <v>425</v>
      </c>
      <c r="I179" s="337"/>
      <c r="J179" s="390" t="s">
        <v>426</v>
      </c>
      <c r="K179" s="337"/>
      <c r="L179" s="337"/>
    </row>
    <row r="180" spans="1:12" ht="21.75" customHeight="1">
      <c r="A180" s="390">
        <v>166</v>
      </c>
      <c r="B180" s="389" t="s">
        <v>534</v>
      </c>
      <c r="C180" s="547" t="s">
        <v>448</v>
      </c>
      <c r="D180" s="547"/>
      <c r="E180" s="548"/>
      <c r="F180" s="390"/>
      <c r="G180" s="390"/>
      <c r="H180" s="390" t="s">
        <v>425</v>
      </c>
      <c r="I180" s="337"/>
      <c r="J180" s="390" t="s">
        <v>426</v>
      </c>
      <c r="K180" s="337"/>
      <c r="L180" s="337"/>
    </row>
    <row r="181" spans="1:12" ht="21.75" customHeight="1">
      <c r="A181" s="390">
        <v>167</v>
      </c>
      <c r="B181" s="389" t="s">
        <v>535</v>
      </c>
      <c r="C181" s="547" t="s">
        <v>448</v>
      </c>
      <c r="D181" s="547"/>
      <c r="E181" s="548"/>
      <c r="F181" s="390"/>
      <c r="G181" s="390"/>
      <c r="H181" s="390" t="s">
        <v>425</v>
      </c>
      <c r="I181" s="337"/>
      <c r="J181" s="390" t="s">
        <v>426</v>
      </c>
      <c r="K181" s="337"/>
      <c r="L181" s="337"/>
    </row>
    <row r="182" spans="1:12" ht="21.75" customHeight="1">
      <c r="A182" s="390">
        <v>168</v>
      </c>
      <c r="B182" s="389" t="s">
        <v>535</v>
      </c>
      <c r="C182" s="547" t="s">
        <v>448</v>
      </c>
      <c r="D182" s="547"/>
      <c r="E182" s="548"/>
      <c r="F182" s="390"/>
      <c r="G182" s="390"/>
      <c r="H182" s="390" t="s">
        <v>425</v>
      </c>
      <c r="I182" s="337"/>
      <c r="J182" s="390" t="s">
        <v>426</v>
      </c>
      <c r="K182" s="337"/>
      <c r="L182" s="337"/>
    </row>
    <row r="183" spans="1:12" ht="20.25" customHeight="1">
      <c r="A183" s="390">
        <v>169</v>
      </c>
      <c r="B183" s="389" t="s">
        <v>535</v>
      </c>
      <c r="C183" s="547" t="s">
        <v>448</v>
      </c>
      <c r="D183" s="547"/>
      <c r="E183" s="548"/>
      <c r="F183" s="390"/>
      <c r="G183" s="390"/>
      <c r="H183" s="390" t="s">
        <v>425</v>
      </c>
      <c r="I183" s="337"/>
      <c r="J183" s="390" t="s">
        <v>426</v>
      </c>
      <c r="K183" s="337"/>
      <c r="L183" s="337"/>
    </row>
    <row r="184" spans="1:12" ht="21.75" customHeight="1">
      <c r="A184" s="390">
        <v>170</v>
      </c>
      <c r="B184" s="389" t="s">
        <v>523</v>
      </c>
      <c r="C184" s="547" t="s">
        <v>448</v>
      </c>
      <c r="D184" s="547"/>
      <c r="E184" s="548"/>
      <c r="F184" s="390"/>
      <c r="G184" s="390"/>
      <c r="H184" s="390" t="s">
        <v>425</v>
      </c>
      <c r="I184" s="337"/>
      <c r="J184" s="390" t="s">
        <v>426</v>
      </c>
      <c r="K184" s="337"/>
      <c r="L184" s="337"/>
    </row>
    <row r="185" spans="1:12" ht="21.75" customHeight="1">
      <c r="A185" s="390">
        <v>171</v>
      </c>
      <c r="B185" s="389" t="s">
        <v>536</v>
      </c>
      <c r="C185" s="547" t="s">
        <v>448</v>
      </c>
      <c r="D185" s="547"/>
      <c r="E185" s="548"/>
      <c r="F185" s="390"/>
      <c r="G185" s="390"/>
      <c r="H185" s="390" t="s">
        <v>425</v>
      </c>
      <c r="I185" s="337"/>
      <c r="J185" s="390" t="s">
        <v>426</v>
      </c>
      <c r="K185" s="337"/>
      <c r="L185" s="337"/>
    </row>
    <row r="186" spans="1:12" ht="21.75" customHeight="1">
      <c r="A186" s="390">
        <v>172</v>
      </c>
      <c r="B186" s="389" t="s">
        <v>537</v>
      </c>
      <c r="C186" s="547" t="s">
        <v>448</v>
      </c>
      <c r="D186" s="547"/>
      <c r="E186" s="548"/>
      <c r="F186" s="390"/>
      <c r="G186" s="390"/>
      <c r="H186" s="390" t="s">
        <v>425</v>
      </c>
      <c r="I186" s="337"/>
      <c r="J186" s="390" t="s">
        <v>426</v>
      </c>
      <c r="K186" s="337"/>
      <c r="L186" s="337"/>
    </row>
    <row r="187" spans="1:12" ht="21.75" customHeight="1">
      <c r="A187" s="390">
        <v>173</v>
      </c>
      <c r="B187" s="389" t="s">
        <v>538</v>
      </c>
      <c r="C187" s="547" t="s">
        <v>448</v>
      </c>
      <c r="D187" s="547"/>
      <c r="E187" s="548"/>
      <c r="F187" s="390"/>
      <c r="G187" s="390"/>
      <c r="H187" s="390" t="s">
        <v>425</v>
      </c>
      <c r="I187" s="337"/>
      <c r="J187" s="390" t="s">
        <v>426</v>
      </c>
      <c r="K187" s="337"/>
      <c r="L187" s="337"/>
    </row>
    <row r="188" spans="1:12" ht="21.75" customHeight="1">
      <c r="A188" s="390">
        <v>174</v>
      </c>
      <c r="B188" s="389" t="s">
        <v>539</v>
      </c>
      <c r="C188" s="547" t="s">
        <v>448</v>
      </c>
      <c r="D188" s="547"/>
      <c r="E188" s="548"/>
      <c r="F188" s="390"/>
      <c r="G188" s="390"/>
      <c r="H188" s="390" t="s">
        <v>425</v>
      </c>
      <c r="I188" s="337"/>
      <c r="J188" s="390" t="s">
        <v>426</v>
      </c>
      <c r="K188" s="337"/>
      <c r="L188" s="337"/>
    </row>
    <row r="189" spans="1:12">
      <c r="A189" s="549"/>
      <c r="B189" s="550"/>
      <c r="C189" s="551"/>
      <c r="D189" s="552"/>
      <c r="E189" s="503"/>
      <c r="F189" s="503"/>
      <c r="G189" s="503"/>
      <c r="H189" s="503"/>
      <c r="I189" s="503"/>
      <c r="J189" s="329"/>
      <c r="K189" s="329"/>
      <c r="L189" s="329"/>
    </row>
    <row r="190" spans="1:12" ht="16.5" customHeight="1">
      <c r="A190" s="1465" t="str">
        <f>A1</f>
        <v>UBND THÀNH PHỐ HÒA BÌNH</v>
      </c>
      <c r="B190" s="1465"/>
      <c r="C190" s="1465"/>
      <c r="D190" s="1465"/>
      <c r="E190" s="1465"/>
      <c r="F190" s="533"/>
      <c r="G190" s="1465" t="str">
        <f>A2</f>
        <v>PHÒNG KINH TẾ</v>
      </c>
      <c r="H190" s="1465"/>
      <c r="I190" s="1465"/>
      <c r="J190" s="1465"/>
      <c r="K190" s="1465"/>
      <c r="L190" s="1465"/>
    </row>
  </sheetData>
  <mergeCells count="19">
    <mergeCell ref="A6:L6"/>
    <mergeCell ref="J8:J9"/>
    <mergeCell ref="K8:L8"/>
    <mergeCell ref="A1:C1"/>
    <mergeCell ref="G1:L1"/>
    <mergeCell ref="A2:C2"/>
    <mergeCell ref="G2:L2"/>
    <mergeCell ref="G4:L4"/>
    <mergeCell ref="A190:E190"/>
    <mergeCell ref="G190:L190"/>
    <mergeCell ref="A8:A9"/>
    <mergeCell ref="B8:B9"/>
    <mergeCell ref="C8:C9"/>
    <mergeCell ref="D8:D9"/>
    <mergeCell ref="E8:E9"/>
    <mergeCell ref="F8:F9"/>
    <mergeCell ref="G8:G9"/>
    <mergeCell ref="H8:H9"/>
    <mergeCell ref="I8:I9"/>
  </mergeCells>
  <pageMargins left="0.51" right="0.4" top="0.46" bottom="0.31" header="0.3" footer="0.3"/>
  <pageSetup paperSize="9" scale="70"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CQ29"/>
  <sheetViews>
    <sheetView view="pageBreakPreview" topLeftCell="A4" zoomScaleNormal="100" zoomScaleSheetLayoutView="100" workbookViewId="0">
      <selection activeCell="I12" sqref="I12"/>
    </sheetView>
  </sheetViews>
  <sheetFormatPr defaultColWidth="9.140625" defaultRowHeight="16.5"/>
  <cols>
    <col min="1" max="1" width="5.28515625" style="458" customWidth="1"/>
    <col min="2" max="2" width="35.140625" style="449" customWidth="1"/>
    <col min="3" max="4" width="24.140625" style="447" customWidth="1"/>
    <col min="5" max="5" width="10.5703125" style="449" customWidth="1"/>
    <col min="6" max="6" width="12.42578125" style="452" customWidth="1"/>
    <col min="7" max="7" width="9.42578125" style="453" customWidth="1"/>
    <col min="8" max="8" width="8.140625" style="454" customWidth="1"/>
    <col min="9" max="9" width="14" style="455" customWidth="1"/>
    <col min="10" max="10" width="20.5703125" style="448" customWidth="1"/>
    <col min="11" max="11" width="11.5703125" style="449" bestFit="1" customWidth="1"/>
    <col min="12" max="16384" width="9.140625" style="449"/>
  </cols>
  <sheetData>
    <row r="1" spans="1:10" ht="18" customHeight="1">
      <c r="A1" s="1472" t="str">
        <f>'[41]BIEU 10- Cong trinh DVTM'!A1:C1</f>
        <v>UBND THÀNH PHỐ HÒA BÌNH</v>
      </c>
      <c r="B1" s="1472"/>
      <c r="C1" s="1472"/>
      <c r="E1" s="1473" t="s">
        <v>25</v>
      </c>
      <c r="F1" s="1473"/>
      <c r="G1" s="1473"/>
      <c r="H1" s="1473"/>
      <c r="I1" s="1473"/>
    </row>
    <row r="2" spans="1:10" ht="18.75" customHeight="1">
      <c r="A2" s="1474" t="s">
        <v>24</v>
      </c>
      <c r="B2" s="1474"/>
      <c r="C2" s="1474"/>
      <c r="E2" s="1473" t="s">
        <v>263</v>
      </c>
      <c r="F2" s="1473"/>
      <c r="G2" s="1473"/>
      <c r="H2" s="1473"/>
      <c r="I2" s="1473"/>
    </row>
    <row r="3" spans="1:10" ht="12" customHeight="1">
      <c r="A3" s="450"/>
      <c r="B3" s="451"/>
    </row>
    <row r="4" spans="1:10" ht="16.5" customHeight="1">
      <c r="A4" s="450"/>
      <c r="E4" s="1475" t="str">
        <f>'[41]BIEU 1 - Tong hop DT, DS'!C4</f>
        <v>Hòa Bình, ngày        tháng        năm 2016</v>
      </c>
      <c r="F4" s="1476"/>
      <c r="G4" s="1476"/>
      <c r="H4" s="1476"/>
      <c r="I4" s="1476"/>
    </row>
    <row r="5" spans="1:10" ht="12" customHeight="1">
      <c r="A5" s="450"/>
      <c r="E5" s="456"/>
      <c r="F5" s="457"/>
      <c r="G5" s="457"/>
      <c r="H5" s="457"/>
      <c r="I5" s="457"/>
    </row>
    <row r="6" spans="1:10" ht="17.25" customHeight="1">
      <c r="A6" s="1474" t="s">
        <v>540</v>
      </c>
      <c r="B6" s="1474"/>
      <c r="C6" s="1474"/>
      <c r="D6" s="1474"/>
      <c r="E6" s="1474"/>
      <c r="F6" s="1474"/>
      <c r="G6" s="1474"/>
      <c r="H6" s="1474"/>
      <c r="I6" s="1474"/>
    </row>
    <row r="7" spans="1:10" ht="12.75" customHeight="1">
      <c r="J7" s="459"/>
    </row>
    <row r="8" spans="1:10" ht="51.75" customHeight="1">
      <c r="A8" s="460" t="s">
        <v>12</v>
      </c>
      <c r="B8" s="461" t="s">
        <v>331</v>
      </c>
      <c r="C8" s="461" t="s">
        <v>332</v>
      </c>
      <c r="D8" s="461" t="s">
        <v>333</v>
      </c>
      <c r="E8" s="461" t="s">
        <v>365</v>
      </c>
      <c r="F8" s="462" t="s">
        <v>366</v>
      </c>
      <c r="G8" s="463" t="s">
        <v>367</v>
      </c>
      <c r="H8" s="464" t="s">
        <v>368</v>
      </c>
      <c r="I8" s="461" t="s">
        <v>369</v>
      </c>
      <c r="J8" s="465"/>
    </row>
    <row r="9" spans="1:10" ht="20.25" hidden="1" customHeight="1">
      <c r="A9" s="466"/>
      <c r="B9" s="467" t="s">
        <v>370</v>
      </c>
      <c r="C9" s="468"/>
      <c r="D9" s="468"/>
      <c r="E9" s="468"/>
      <c r="F9" s="469"/>
      <c r="G9" s="470"/>
      <c r="H9" s="471"/>
      <c r="I9" s="472"/>
      <c r="J9" s="473"/>
    </row>
    <row r="10" spans="1:10" s="483" customFormat="1" ht="18.95" customHeight="1">
      <c r="A10" s="474" t="s">
        <v>13</v>
      </c>
      <c r="B10" s="475" t="s">
        <v>371</v>
      </c>
      <c r="C10" s="476"/>
      <c r="D10" s="477"/>
      <c r="E10" s="478"/>
      <c r="F10" s="479"/>
      <c r="G10" s="634"/>
      <c r="H10" s="480"/>
      <c r="I10" s="481">
        <f>I11</f>
        <v>201000</v>
      </c>
      <c r="J10" s="482"/>
    </row>
    <row r="11" spans="1:10" ht="18.95" customHeight="1">
      <c r="A11" s="484">
        <v>1</v>
      </c>
      <c r="B11" s="485" t="s">
        <v>372</v>
      </c>
      <c r="C11" s="486" t="s">
        <v>427</v>
      </c>
      <c r="D11" s="486" t="s">
        <v>550</v>
      </c>
      <c r="E11" s="487" t="s">
        <v>428</v>
      </c>
      <c r="F11" s="488">
        <v>11</v>
      </c>
      <c r="G11" s="635">
        <v>67</v>
      </c>
      <c r="H11" s="489">
        <v>3</v>
      </c>
      <c r="I11" s="490">
        <v>201000</v>
      </c>
      <c r="J11" s="473"/>
    </row>
    <row r="12" spans="1:10" s="497" customFormat="1" ht="18.95" customHeight="1">
      <c r="A12" s="491" t="s">
        <v>17</v>
      </c>
      <c r="B12" s="492" t="s">
        <v>373</v>
      </c>
      <c r="C12" s="493"/>
      <c r="D12" s="493"/>
      <c r="E12" s="492"/>
      <c r="F12" s="494"/>
      <c r="G12" s="636"/>
      <c r="H12" s="495"/>
      <c r="I12" s="496">
        <f>SUM(I13:I18)</f>
        <v>157955.20000000001</v>
      </c>
      <c r="J12" s="482"/>
    </row>
    <row r="13" spans="1:10" s="499" customFormat="1" ht="18.95" customHeight="1">
      <c r="A13" s="637">
        <v>1</v>
      </c>
      <c r="B13" s="638" t="s">
        <v>624</v>
      </c>
      <c r="C13" s="639" t="s">
        <v>443</v>
      </c>
      <c r="D13" s="639" t="s">
        <v>447</v>
      </c>
      <c r="E13" s="640" t="s">
        <v>428</v>
      </c>
      <c r="F13" s="641" t="s">
        <v>551</v>
      </c>
      <c r="G13" s="642">
        <v>36</v>
      </c>
      <c r="H13" s="643">
        <v>1.5</v>
      </c>
      <c r="I13" s="644">
        <v>54000</v>
      </c>
      <c r="J13" s="498"/>
    </row>
    <row r="14" spans="1:10" s="499" customFormat="1" ht="18.95" customHeight="1">
      <c r="A14" s="1478">
        <v>2</v>
      </c>
      <c r="B14" s="1479" t="s">
        <v>552</v>
      </c>
      <c r="C14" s="639" t="s">
        <v>553</v>
      </c>
      <c r="D14" s="639" t="s">
        <v>554</v>
      </c>
      <c r="E14" s="640" t="s">
        <v>428</v>
      </c>
      <c r="F14" s="645" t="s">
        <v>555</v>
      </c>
      <c r="G14" s="646">
        <v>9.5</v>
      </c>
      <c r="H14" s="643">
        <v>0.4</v>
      </c>
      <c r="I14" s="644">
        <v>3800</v>
      </c>
      <c r="J14" s="498"/>
    </row>
    <row r="15" spans="1:10" s="499" customFormat="1" ht="38.25" customHeight="1">
      <c r="A15" s="1478"/>
      <c r="B15" s="1479"/>
      <c r="C15" s="639" t="s">
        <v>554</v>
      </c>
      <c r="D15" s="639" t="s">
        <v>556</v>
      </c>
      <c r="E15" s="640" t="s">
        <v>428</v>
      </c>
      <c r="F15" s="641" t="s">
        <v>551</v>
      </c>
      <c r="G15" s="642">
        <v>40</v>
      </c>
      <c r="H15" s="643">
        <v>2</v>
      </c>
      <c r="I15" s="644">
        <v>80000</v>
      </c>
      <c r="J15" s="498"/>
    </row>
    <row r="16" spans="1:10" s="499" customFormat="1" ht="29.25" customHeight="1">
      <c r="A16" s="637">
        <v>3</v>
      </c>
      <c r="B16" s="638" t="s">
        <v>557</v>
      </c>
      <c r="C16" s="639" t="s">
        <v>558</v>
      </c>
      <c r="D16" s="639" t="s">
        <v>559</v>
      </c>
      <c r="E16" s="640" t="s">
        <v>428</v>
      </c>
      <c r="F16" s="645" t="s">
        <v>560</v>
      </c>
      <c r="G16" s="646">
        <v>5.5</v>
      </c>
      <c r="H16" s="643">
        <v>3</v>
      </c>
      <c r="I16" s="644">
        <v>16500</v>
      </c>
      <c r="J16" s="498">
        <f>I10+I12</f>
        <v>358955.2</v>
      </c>
    </row>
    <row r="17" spans="1:95" s="502" customFormat="1" ht="21" customHeight="1">
      <c r="A17" s="637">
        <v>4</v>
      </c>
      <c r="B17" s="638" t="s">
        <v>557</v>
      </c>
      <c r="C17" s="639" t="s">
        <v>554</v>
      </c>
      <c r="D17" s="639" t="s">
        <v>561</v>
      </c>
      <c r="E17" s="640" t="s">
        <v>428</v>
      </c>
      <c r="F17" s="645" t="s">
        <v>429</v>
      </c>
      <c r="G17" s="646">
        <v>6</v>
      </c>
      <c r="H17" s="643">
        <v>0.5</v>
      </c>
      <c r="I17" s="644">
        <v>3000</v>
      </c>
      <c r="J17" s="330"/>
      <c r="K17" s="500"/>
      <c r="L17" s="501"/>
    </row>
    <row r="18" spans="1:95" s="502" customFormat="1" ht="21.95" customHeight="1">
      <c r="A18" s="637">
        <v>7</v>
      </c>
      <c r="B18" s="638" t="s">
        <v>626</v>
      </c>
      <c r="C18" s="639"/>
      <c r="D18" s="639"/>
      <c r="E18" s="640" t="s">
        <v>428</v>
      </c>
      <c r="F18" s="645" t="s">
        <v>625</v>
      </c>
      <c r="G18" s="647">
        <v>13</v>
      </c>
      <c r="H18" s="643">
        <v>7.2</v>
      </c>
      <c r="I18" s="644">
        <f>H18*G18*F18</f>
        <v>655.20000000000005</v>
      </c>
      <c r="K18" s="504"/>
    </row>
    <row r="19" spans="1:95" s="502" customFormat="1">
      <c r="A19" s="458"/>
      <c r="B19" s="449"/>
      <c r="C19" s="447"/>
      <c r="D19" s="447"/>
      <c r="E19" s="449"/>
      <c r="F19" s="452"/>
      <c r="G19" s="505"/>
      <c r="H19" s="506"/>
      <c r="I19" s="507"/>
      <c r="K19" s="504"/>
    </row>
    <row r="20" spans="1:95">
      <c r="A20" s="1477" t="str">
        <f>A1</f>
        <v>UBND THÀNH PHỐ HÒA BÌNH</v>
      </c>
      <c r="B20" s="1477"/>
      <c r="C20" s="1477"/>
      <c r="D20" s="1477"/>
      <c r="E20" s="1471" t="str">
        <f>A2</f>
        <v>PHÒNG QUẢN LÝ ĐÔ THỊ</v>
      </c>
      <c r="F20" s="1471"/>
      <c r="G20" s="1471"/>
      <c r="H20" s="1471"/>
      <c r="I20" s="508"/>
      <c r="K20" s="509"/>
    </row>
    <row r="21" spans="1:95" ht="18" customHeight="1"/>
    <row r="24" spans="1:95" s="483" customFormat="1">
      <c r="A24" s="458"/>
      <c r="B24" s="449"/>
      <c r="C24" s="447"/>
      <c r="D24" s="447"/>
      <c r="E24" s="449"/>
      <c r="F24" s="452"/>
      <c r="G24" s="453"/>
      <c r="H24" s="454"/>
      <c r="I24" s="455"/>
      <c r="J24" s="510"/>
    </row>
    <row r="27" spans="1:95" s="483" customFormat="1">
      <c r="A27" s="458"/>
      <c r="B27" s="449"/>
      <c r="C27" s="447"/>
      <c r="D27" s="447"/>
      <c r="E27" s="449"/>
      <c r="F27" s="452"/>
      <c r="G27" s="453"/>
      <c r="H27" s="454"/>
      <c r="I27" s="455"/>
      <c r="J27" s="510"/>
    </row>
    <row r="29" spans="1:95" s="458" customFormat="1" ht="18" customHeight="1">
      <c r="B29" s="449"/>
      <c r="C29" s="447"/>
      <c r="D29" s="447"/>
      <c r="E29" s="449"/>
      <c r="F29" s="452"/>
      <c r="G29" s="453"/>
      <c r="H29" s="454"/>
      <c r="I29" s="455"/>
      <c r="J29" s="448"/>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449"/>
      <c r="AL29" s="449"/>
      <c r="AM29" s="449"/>
      <c r="AN29" s="449"/>
      <c r="AO29" s="449"/>
      <c r="AP29" s="449"/>
      <c r="AQ29" s="449"/>
      <c r="AR29" s="449"/>
      <c r="AS29" s="449"/>
      <c r="AT29" s="449"/>
      <c r="AU29" s="449"/>
      <c r="AV29" s="449"/>
      <c r="AW29" s="449"/>
      <c r="AX29" s="449"/>
      <c r="AY29" s="449"/>
      <c r="AZ29" s="449"/>
      <c r="BA29" s="449"/>
      <c r="BB29" s="449"/>
      <c r="BC29" s="449"/>
      <c r="BD29" s="449"/>
      <c r="BE29" s="449"/>
      <c r="BF29" s="449"/>
      <c r="BG29" s="449"/>
      <c r="BH29" s="449"/>
      <c r="BI29" s="449"/>
      <c r="BJ29" s="449"/>
      <c r="BK29" s="449"/>
      <c r="BL29" s="449"/>
      <c r="BM29" s="449"/>
      <c r="BN29" s="449"/>
      <c r="BO29" s="449"/>
      <c r="BP29" s="449"/>
      <c r="BQ29" s="449"/>
      <c r="BR29" s="449"/>
      <c r="BS29" s="449"/>
      <c r="BT29" s="449"/>
      <c r="BU29" s="449"/>
      <c r="BV29" s="449"/>
      <c r="BW29" s="449"/>
      <c r="BX29" s="449"/>
      <c r="BY29" s="449"/>
      <c r="BZ29" s="449"/>
      <c r="CA29" s="449"/>
      <c r="CB29" s="449"/>
      <c r="CC29" s="449"/>
      <c r="CD29" s="449"/>
      <c r="CE29" s="449"/>
      <c r="CF29" s="449"/>
      <c r="CG29" s="449"/>
      <c r="CH29" s="449"/>
      <c r="CI29" s="449"/>
      <c r="CJ29" s="449"/>
      <c r="CK29" s="449"/>
      <c r="CL29" s="449"/>
      <c r="CM29" s="449"/>
      <c r="CN29" s="449"/>
      <c r="CO29" s="449"/>
      <c r="CP29" s="449"/>
      <c r="CQ29" s="449"/>
    </row>
  </sheetData>
  <mergeCells count="10">
    <mergeCell ref="E20:H20"/>
    <mergeCell ref="A1:C1"/>
    <mergeCell ref="E1:I1"/>
    <mergeCell ref="A2:C2"/>
    <mergeCell ref="E2:I2"/>
    <mergeCell ref="E4:I4"/>
    <mergeCell ref="A6:I6"/>
    <mergeCell ref="A20:D20"/>
    <mergeCell ref="A14:A15"/>
    <mergeCell ref="B14:B15"/>
  </mergeCells>
  <printOptions horizontalCentered="1"/>
  <pageMargins left="0.4" right="0.28999999999999998" top="0.86" bottom="0.35433070866141736" header="0.31496062992125984" footer="0.15748031496062992"/>
  <pageSetup paperSize="9" scale="97" fitToHeight="0" orientation="landscape" r:id="rId1"/>
  <colBreaks count="1" manualBreakCount="1">
    <brk id="8" max="22"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pageSetUpPr fitToPage="1"/>
  </sheetPr>
  <dimension ref="A1:I21"/>
  <sheetViews>
    <sheetView view="pageBreakPreview" zoomScale="85" zoomScaleNormal="100" zoomScaleSheetLayoutView="85" workbookViewId="0">
      <selection activeCell="F14" sqref="F14"/>
    </sheetView>
  </sheetViews>
  <sheetFormatPr defaultColWidth="9.140625" defaultRowHeight="16.5"/>
  <cols>
    <col min="1" max="1" width="7.5703125" style="518" bestFit="1" customWidth="1"/>
    <col min="2" max="2" width="36.28515625" style="520" customWidth="1"/>
    <col min="3" max="3" width="24.85546875" style="520" customWidth="1"/>
    <col min="4" max="4" width="26.85546875" style="521" customWidth="1"/>
    <col min="5" max="5" width="19.5703125" style="513" customWidth="1"/>
    <col min="6" max="6" width="22.5703125" style="606" customWidth="1"/>
    <col min="7" max="8" width="21.5703125" style="519" bestFit="1" customWidth="1"/>
    <col min="9" max="16384" width="9.140625" style="519"/>
  </cols>
  <sheetData>
    <row r="1" spans="1:8">
      <c r="A1" s="1480" t="s">
        <v>454</v>
      </c>
      <c r="B1" s="1480"/>
      <c r="C1" s="1480"/>
      <c r="D1" s="1480" t="s">
        <v>25</v>
      </c>
      <c r="E1" s="1480"/>
      <c r="F1" s="1480"/>
    </row>
    <row r="2" spans="1:8">
      <c r="A2" s="1480"/>
      <c r="B2" s="1480"/>
      <c r="C2" s="523"/>
      <c r="D2" s="1482" t="s">
        <v>21</v>
      </c>
      <c r="E2" s="1482"/>
      <c r="F2" s="1482"/>
    </row>
    <row r="3" spans="1:8" ht="11.25" customHeight="1">
      <c r="A3" s="522"/>
      <c r="B3" s="522"/>
      <c r="C3" s="522"/>
      <c r="D3" s="523"/>
      <c r="E3" s="514"/>
      <c r="F3" s="602"/>
    </row>
    <row r="4" spans="1:8">
      <c r="A4" s="522"/>
      <c r="B4" s="522"/>
      <c r="C4" s="522"/>
      <c r="D4" s="1483" t="str">
        <f>'[42]BIEU 11 - Giao thong'!E4</f>
        <v>Hòa Bình, ngày        tháng        năm 2016</v>
      </c>
      <c r="E4" s="1483"/>
      <c r="F4" s="1483"/>
    </row>
    <row r="5" spans="1:8" ht="9.75" customHeight="1">
      <c r="A5" s="522"/>
      <c r="B5" s="522"/>
      <c r="C5" s="522"/>
      <c r="D5" s="522"/>
      <c r="E5" s="515"/>
      <c r="F5" s="603"/>
      <c r="G5" s="524"/>
      <c r="H5" s="524"/>
    </row>
    <row r="6" spans="1:8" ht="34.5" customHeight="1">
      <c r="A6" s="1484" t="s">
        <v>587</v>
      </c>
      <c r="B6" s="1484"/>
      <c r="C6" s="1484"/>
      <c r="D6" s="1484"/>
      <c r="E6" s="1484"/>
      <c r="F6" s="1484"/>
      <c r="G6" s="524"/>
      <c r="H6" s="524"/>
    </row>
    <row r="7" spans="1:8" ht="11.25" customHeight="1">
      <c r="A7" s="525"/>
      <c r="B7" s="525"/>
      <c r="C7" s="525"/>
      <c r="D7" s="525"/>
      <c r="E7" s="512"/>
      <c r="F7" s="604"/>
      <c r="G7" s="524"/>
      <c r="H7" s="524"/>
    </row>
    <row r="8" spans="1:8" ht="53.25" customHeight="1">
      <c r="A8" s="517" t="s">
        <v>11</v>
      </c>
      <c r="B8" s="517" t="s">
        <v>331</v>
      </c>
      <c r="C8" s="517" t="s">
        <v>332</v>
      </c>
      <c r="D8" s="517" t="s">
        <v>333</v>
      </c>
      <c r="E8" s="511" t="s">
        <v>392</v>
      </c>
      <c r="F8" s="605" t="s">
        <v>393</v>
      </c>
      <c r="G8" s="524"/>
      <c r="H8" s="524"/>
    </row>
    <row r="9" spans="1:8" ht="30" customHeight="1">
      <c r="A9" s="607">
        <v>1</v>
      </c>
      <c r="B9" s="608" t="s">
        <v>588</v>
      </c>
      <c r="C9" s="486" t="s">
        <v>427</v>
      </c>
      <c r="D9" s="486" t="s">
        <v>550</v>
      </c>
      <c r="E9" s="610">
        <v>3</v>
      </c>
      <c r="F9" s="611">
        <v>3</v>
      </c>
      <c r="G9" s="526"/>
      <c r="H9" s="524"/>
    </row>
    <row r="10" spans="1:8" ht="23.25" customHeight="1">
      <c r="A10" s="607">
        <v>2</v>
      </c>
      <c r="B10" s="485" t="s">
        <v>648</v>
      </c>
      <c r="C10" s="486" t="s">
        <v>443</v>
      </c>
      <c r="D10" s="486" t="s">
        <v>447</v>
      </c>
      <c r="E10" s="610">
        <f>'BIEU 13 - Giao thong'!H13</f>
        <v>1.5</v>
      </c>
      <c r="F10" s="611">
        <v>1.5</v>
      </c>
      <c r="G10" s="526"/>
      <c r="H10" s="524"/>
    </row>
    <row r="11" spans="1:8" ht="45.75" customHeight="1">
      <c r="A11" s="607">
        <v>3</v>
      </c>
      <c r="B11" s="608" t="s">
        <v>589</v>
      </c>
      <c r="C11" s="609" t="s">
        <v>590</v>
      </c>
      <c r="D11" s="609" t="s">
        <v>591</v>
      </c>
      <c r="E11" s="610">
        <v>2.4</v>
      </c>
      <c r="F11" s="611">
        <v>2.4</v>
      </c>
      <c r="G11" s="526"/>
      <c r="H11" s="524"/>
    </row>
    <row r="12" spans="1:8" ht="24" customHeight="1">
      <c r="A12" s="607">
        <v>4</v>
      </c>
      <c r="B12" s="638" t="s">
        <v>557</v>
      </c>
      <c r="C12" s="639" t="s">
        <v>558</v>
      </c>
      <c r="D12" s="639" t="s">
        <v>559</v>
      </c>
      <c r="E12" s="610">
        <f>'BIEU 13 - Giao thong'!H16</f>
        <v>3</v>
      </c>
      <c r="F12" s="611">
        <v>2.8</v>
      </c>
      <c r="G12" s="526"/>
      <c r="H12" s="524"/>
    </row>
    <row r="13" spans="1:8" ht="24" customHeight="1">
      <c r="A13" s="607">
        <v>5</v>
      </c>
      <c r="B13" s="638" t="s">
        <v>557</v>
      </c>
      <c r="C13" s="639" t="s">
        <v>554</v>
      </c>
      <c r="D13" s="639" t="s">
        <v>561</v>
      </c>
      <c r="E13" s="610">
        <f>'BIEU 13 - Giao thong'!H17</f>
        <v>0.5</v>
      </c>
      <c r="F13" s="611">
        <v>0.2</v>
      </c>
      <c r="G13" s="526"/>
      <c r="H13" s="524"/>
    </row>
    <row r="14" spans="1:8" ht="23.25" customHeight="1">
      <c r="A14" s="607">
        <v>6</v>
      </c>
      <c r="B14" s="638" t="s">
        <v>562</v>
      </c>
      <c r="C14" s="613"/>
      <c r="D14" s="612"/>
      <c r="E14" s="610">
        <f>'BIEU 13 - Giao thong'!H18</f>
        <v>7.2</v>
      </c>
      <c r="F14" s="611">
        <f>E14</f>
        <v>7.2</v>
      </c>
      <c r="G14" s="526"/>
      <c r="H14" s="524"/>
    </row>
    <row r="15" spans="1:8" s="523" customFormat="1" ht="23.25" customHeight="1">
      <c r="A15" s="1485" t="s">
        <v>411</v>
      </c>
      <c r="B15" s="1485"/>
      <c r="C15" s="700"/>
      <c r="D15" s="701"/>
      <c r="E15" s="702">
        <f>SUM(E9:E14)</f>
        <v>17.600000000000001</v>
      </c>
      <c r="F15" s="702">
        <f>SUM(F9:F14)</f>
        <v>17.099999999999998</v>
      </c>
      <c r="G15" s="529"/>
      <c r="H15" s="530">
        <f>F15/E15</f>
        <v>0.97159090909090884</v>
      </c>
    </row>
    <row r="16" spans="1:8" s="523" customFormat="1">
      <c r="A16" s="527"/>
      <c r="B16" s="527"/>
      <c r="C16" s="527"/>
      <c r="D16" s="527"/>
      <c r="E16" s="513"/>
      <c r="F16" s="606"/>
      <c r="G16" s="529"/>
      <c r="H16" s="530"/>
    </row>
    <row r="17" spans="1:9">
      <c r="A17" s="1480"/>
      <c r="B17" s="1480"/>
      <c r="C17" s="1480"/>
      <c r="D17" s="1481" t="str">
        <f>A1</f>
        <v>ỦY BAN NHÂN DÂN XÃ SỦ NGÒI</v>
      </c>
      <c r="E17" s="1481"/>
      <c r="F17" s="1481"/>
      <c r="G17" s="526"/>
      <c r="H17" s="524"/>
    </row>
    <row r="18" spans="1:9">
      <c r="G18" s="526"/>
      <c r="H18" s="524"/>
    </row>
    <row r="19" spans="1:9">
      <c r="G19" s="526"/>
      <c r="H19" s="524"/>
    </row>
    <row r="20" spans="1:9">
      <c r="G20" s="526"/>
      <c r="H20" s="524"/>
    </row>
    <row r="21" spans="1:9">
      <c r="G21" s="524"/>
      <c r="H21" s="524"/>
      <c r="I21" s="528"/>
    </row>
  </sheetData>
  <mergeCells count="9">
    <mergeCell ref="A17:C17"/>
    <mergeCell ref="D17:F17"/>
    <mergeCell ref="A1:C1"/>
    <mergeCell ref="D1:F1"/>
    <mergeCell ref="A2:B2"/>
    <mergeCell ref="D2:F2"/>
    <mergeCell ref="D4:F4"/>
    <mergeCell ref="A6:F6"/>
    <mergeCell ref="A15:B15"/>
  </mergeCells>
  <printOptions horizontalCentered="1"/>
  <pageMargins left="0.7" right="0.7" top="1" bottom="0.75" header="0.3" footer="0.3"/>
  <pageSetup paperSize="9" scale="95" fitToHeight="0"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J48"/>
  <sheetViews>
    <sheetView view="pageBreakPreview" topLeftCell="A22" zoomScale="85" zoomScaleNormal="85" zoomScaleSheetLayoutView="85" workbookViewId="0">
      <selection activeCell="D9" sqref="D9:E9"/>
    </sheetView>
  </sheetViews>
  <sheetFormatPr defaultColWidth="9.140625" defaultRowHeight="12.75"/>
  <cols>
    <col min="1" max="1" width="5.28515625" style="347" customWidth="1"/>
    <col min="2" max="2" width="30.140625" style="347" customWidth="1"/>
    <col min="3" max="3" width="24.7109375" style="347" customWidth="1"/>
    <col min="4" max="4" width="23.5703125" style="347" bestFit="1" customWidth="1"/>
    <col min="5" max="5" width="36.140625" style="347" customWidth="1"/>
    <col min="6" max="6" width="21.5703125" style="347" customWidth="1"/>
    <col min="7" max="7" width="14.5703125" style="400" bestFit="1" customWidth="1"/>
    <col min="8" max="16384" width="9.140625" style="347"/>
  </cols>
  <sheetData>
    <row r="1" spans="1:10" ht="16.5" customHeight="1">
      <c r="A1" s="1491" t="s">
        <v>351</v>
      </c>
      <c r="B1" s="1491"/>
      <c r="C1" s="1491"/>
      <c r="D1" s="1486" t="s">
        <v>25</v>
      </c>
      <c r="E1" s="1486"/>
      <c r="F1" s="1486"/>
    </row>
    <row r="2" spans="1:10" ht="16.5" customHeight="1">
      <c r="A2" s="1491"/>
      <c r="B2" s="1491"/>
      <c r="C2" s="1491"/>
      <c r="D2" s="1486" t="s">
        <v>263</v>
      </c>
      <c r="E2" s="1486"/>
      <c r="F2" s="1486"/>
    </row>
    <row r="3" spans="1:10" ht="11.25" customHeight="1">
      <c r="A3" s="568"/>
      <c r="B3" s="568"/>
      <c r="C3" s="568"/>
      <c r="D3" s="219"/>
      <c r="E3" s="219"/>
      <c r="F3" s="219"/>
    </row>
    <row r="4" spans="1:10" ht="19.5" customHeight="1">
      <c r="A4" s="401"/>
      <c r="B4" s="207"/>
      <c r="C4" s="207"/>
      <c r="D4" s="1492" t="str">
        <f>'[43]BIEU 1 - Tong hop DT, DS'!C4</f>
        <v>Hòa Bình, ngày        tháng        năm 2016</v>
      </c>
      <c r="E4" s="1492"/>
      <c r="F4" s="1492"/>
    </row>
    <row r="5" spans="1:10" ht="11.25" customHeight="1">
      <c r="A5" s="401"/>
      <c r="B5" s="207"/>
      <c r="C5" s="207"/>
      <c r="D5" s="562"/>
      <c r="E5" s="562"/>
      <c r="F5" s="562"/>
    </row>
    <row r="6" spans="1:10" ht="33.75" customHeight="1">
      <c r="A6" s="1486" t="s">
        <v>592</v>
      </c>
      <c r="B6" s="1486"/>
      <c r="C6" s="1486"/>
      <c r="D6" s="1486"/>
      <c r="E6" s="1486"/>
      <c r="F6" s="1486"/>
    </row>
    <row r="7" spans="1:10" ht="13.5" customHeight="1">
      <c r="A7" s="219"/>
      <c r="B7" s="219"/>
      <c r="C7" s="219"/>
      <c r="D7" s="219"/>
      <c r="E7" s="219"/>
      <c r="F7" s="219"/>
    </row>
    <row r="8" spans="1:10" ht="21" customHeight="1">
      <c r="A8" s="1490" t="s">
        <v>651</v>
      </c>
      <c r="B8" s="1490"/>
      <c r="C8" s="1490"/>
      <c r="D8" s="1490"/>
      <c r="E8" s="1490"/>
      <c r="F8" s="1490"/>
    </row>
    <row r="9" spans="1:10" ht="42" customHeight="1">
      <c r="A9" s="208" t="s">
        <v>12</v>
      </c>
      <c r="B9" s="208" t="s">
        <v>352</v>
      </c>
      <c r="C9" s="208" t="s">
        <v>353</v>
      </c>
      <c r="D9" s="1494" t="s">
        <v>354</v>
      </c>
      <c r="E9" s="1495"/>
      <c r="F9" s="208" t="s">
        <v>20</v>
      </c>
    </row>
    <row r="10" spans="1:10" s="349" customFormat="1" ht="24.95" customHeight="1">
      <c r="A10" s="208">
        <v>1</v>
      </c>
      <c r="B10" s="416" t="s">
        <v>355</v>
      </c>
      <c r="C10" s="405"/>
      <c r="D10" s="1494"/>
      <c r="E10" s="1495"/>
      <c r="F10" s="208"/>
      <c r="G10" s="614"/>
    </row>
    <row r="11" spans="1:10" ht="24.95" customHeight="1">
      <c r="A11" s="402" t="s">
        <v>15</v>
      </c>
      <c r="B11" s="403" t="s">
        <v>430</v>
      </c>
      <c r="C11" s="404">
        <v>14000</v>
      </c>
      <c r="D11" s="1488" t="s">
        <v>432</v>
      </c>
      <c r="E11" s="1493"/>
      <c r="F11" s="208"/>
    </row>
    <row r="12" spans="1:10" s="349" customFormat="1" ht="24.95" customHeight="1">
      <c r="A12" s="208">
        <v>2</v>
      </c>
      <c r="B12" s="416" t="s">
        <v>356</v>
      </c>
      <c r="C12" s="405"/>
      <c r="D12" s="1496"/>
      <c r="E12" s="1497"/>
      <c r="F12" s="208"/>
      <c r="G12" s="614"/>
    </row>
    <row r="13" spans="1:10" ht="24.95" customHeight="1">
      <c r="A13" s="402" t="s">
        <v>16</v>
      </c>
      <c r="B13" s="403" t="s">
        <v>430</v>
      </c>
      <c r="C13" s="404">
        <v>6000</v>
      </c>
      <c r="D13" s="1488" t="s">
        <v>432</v>
      </c>
      <c r="E13" s="1493"/>
      <c r="F13" s="402"/>
    </row>
    <row r="14" spans="1:10" ht="24.95" customHeight="1">
      <c r="A14" s="402" t="s">
        <v>169</v>
      </c>
      <c r="B14" s="403" t="s">
        <v>431</v>
      </c>
      <c r="C14" s="404">
        <v>5000</v>
      </c>
      <c r="D14" s="1488" t="s">
        <v>433</v>
      </c>
      <c r="E14" s="1489"/>
      <c r="F14" s="402"/>
    </row>
    <row r="15" spans="1:10" s="409" customFormat="1" ht="17.25" customHeight="1">
      <c r="A15" s="406"/>
      <c r="B15" s="342"/>
      <c r="C15" s="407"/>
      <c r="D15" s="406"/>
      <c r="E15" s="407"/>
      <c r="F15" s="407"/>
      <c r="G15" s="408"/>
      <c r="I15" s="410"/>
      <c r="J15" s="410"/>
    </row>
    <row r="16" spans="1:10" ht="19.5" customHeight="1">
      <c r="A16" s="1490" t="s">
        <v>650</v>
      </c>
      <c r="B16" s="1490"/>
      <c r="C16" s="1490"/>
      <c r="D16" s="1490"/>
      <c r="E16" s="1490"/>
      <c r="F16" s="1490"/>
    </row>
    <row r="17" spans="1:7" ht="44.25" customHeight="1">
      <c r="A17" s="411" t="s">
        <v>12</v>
      </c>
      <c r="B17" s="412" t="s">
        <v>357</v>
      </c>
      <c r="C17" s="413" t="s">
        <v>358</v>
      </c>
      <c r="D17" s="414" t="s">
        <v>359</v>
      </c>
      <c r="E17" s="415" t="s">
        <v>360</v>
      </c>
      <c r="F17" s="560" t="s">
        <v>605</v>
      </c>
    </row>
    <row r="18" spans="1:7" ht="24.95" customHeight="1">
      <c r="A18" s="417">
        <v>1</v>
      </c>
      <c r="B18" s="418" t="s">
        <v>593</v>
      </c>
      <c r="C18" s="417">
        <v>200</v>
      </c>
      <c r="D18" s="419">
        <v>2500</v>
      </c>
      <c r="E18" s="420" t="s">
        <v>606</v>
      </c>
      <c r="F18" s="561"/>
    </row>
    <row r="19" spans="1:7" ht="24.95" customHeight="1">
      <c r="A19" s="417">
        <v>2</v>
      </c>
      <c r="B19" s="418" t="s">
        <v>594</v>
      </c>
      <c r="C19" s="417" t="s">
        <v>597</v>
      </c>
      <c r="D19" s="419">
        <v>2000</v>
      </c>
      <c r="E19" s="420" t="s">
        <v>607</v>
      </c>
      <c r="F19" s="561"/>
    </row>
    <row r="20" spans="1:7" ht="24.95" customHeight="1">
      <c r="A20" s="417">
        <v>3</v>
      </c>
      <c r="B20" s="418" t="s">
        <v>594</v>
      </c>
      <c r="C20" s="417" t="s">
        <v>598</v>
      </c>
      <c r="D20" s="419">
        <v>3000</v>
      </c>
      <c r="E20" s="420" t="s">
        <v>607</v>
      </c>
      <c r="F20" s="561"/>
    </row>
    <row r="21" spans="1:7" ht="24.95" customHeight="1">
      <c r="A21" s="417">
        <v>4</v>
      </c>
      <c r="B21" s="418" t="s">
        <v>594</v>
      </c>
      <c r="C21" s="417" t="s">
        <v>599</v>
      </c>
      <c r="D21" s="419">
        <v>7000</v>
      </c>
      <c r="E21" s="420" t="s">
        <v>607</v>
      </c>
      <c r="F21" s="561"/>
    </row>
    <row r="22" spans="1:7" ht="24.95" customHeight="1">
      <c r="A22" s="417">
        <v>5</v>
      </c>
      <c r="B22" s="418" t="s">
        <v>595</v>
      </c>
      <c r="C22" s="417" t="s">
        <v>600</v>
      </c>
      <c r="D22" s="419">
        <v>500</v>
      </c>
      <c r="E22" s="420" t="s">
        <v>608</v>
      </c>
      <c r="F22" s="561"/>
    </row>
    <row r="23" spans="1:7" ht="24.95" customHeight="1">
      <c r="A23" s="417">
        <v>6</v>
      </c>
      <c r="B23" s="418" t="s">
        <v>595</v>
      </c>
      <c r="C23" s="417" t="s">
        <v>601</v>
      </c>
      <c r="D23" s="419">
        <v>2000</v>
      </c>
      <c r="E23" s="420" t="s">
        <v>608</v>
      </c>
      <c r="F23" s="561"/>
    </row>
    <row r="24" spans="1:7" ht="24.95" customHeight="1">
      <c r="A24" s="417">
        <v>7</v>
      </c>
      <c r="B24" s="418" t="s">
        <v>595</v>
      </c>
      <c r="C24" s="417" t="s">
        <v>602</v>
      </c>
      <c r="D24" s="419">
        <v>2500</v>
      </c>
      <c r="E24" s="420" t="s">
        <v>608</v>
      </c>
      <c r="F24" s="561"/>
    </row>
    <row r="25" spans="1:7" ht="24.95" customHeight="1">
      <c r="A25" s="417">
        <v>8</v>
      </c>
      <c r="B25" s="418" t="s">
        <v>595</v>
      </c>
      <c r="C25" s="417" t="s">
        <v>603</v>
      </c>
      <c r="D25" s="419">
        <v>2000</v>
      </c>
      <c r="E25" s="420" t="s">
        <v>608</v>
      </c>
      <c r="F25" s="561"/>
    </row>
    <row r="26" spans="1:7" ht="24.95" customHeight="1">
      <c r="A26" s="417">
        <v>9</v>
      </c>
      <c r="B26" s="418" t="s">
        <v>595</v>
      </c>
      <c r="C26" s="417" t="s">
        <v>604</v>
      </c>
      <c r="D26" s="419">
        <v>10000</v>
      </c>
      <c r="E26" s="420" t="s">
        <v>608</v>
      </c>
      <c r="F26" s="561"/>
    </row>
    <row r="27" spans="1:7" ht="24.95" customHeight="1">
      <c r="A27" s="417">
        <v>10</v>
      </c>
      <c r="B27" s="418" t="s">
        <v>596</v>
      </c>
      <c r="C27" s="417" t="s">
        <v>601</v>
      </c>
      <c r="D27" s="419">
        <v>400</v>
      </c>
      <c r="E27" s="420" t="s">
        <v>608</v>
      </c>
      <c r="F27" s="561"/>
    </row>
    <row r="28" spans="1:7" ht="20.25" customHeight="1">
      <c r="A28" s="219"/>
      <c r="B28" s="421"/>
      <c r="C28" s="421"/>
      <c r="D28" s="421"/>
      <c r="E28" s="421"/>
      <c r="F28" s="421"/>
      <c r="G28" s="422"/>
    </row>
    <row r="29" spans="1:7" ht="16.5">
      <c r="A29" s="423"/>
      <c r="B29" s="423"/>
      <c r="C29" s="423"/>
      <c r="D29" s="206"/>
      <c r="E29" s="1486" t="str">
        <f>A1</f>
        <v>CÔNG TY CỔ PHẦN NƯỚC SẠCH HÒA BÌNH</v>
      </c>
      <c r="F29" s="1486"/>
    </row>
    <row r="48" spans="4:6" ht="16.5">
      <c r="D48" s="1487"/>
      <c r="E48" s="1487"/>
      <c r="F48" s="1487"/>
    </row>
  </sheetData>
  <mergeCells count="16">
    <mergeCell ref="E29:F29"/>
    <mergeCell ref="D48:F48"/>
    <mergeCell ref="D14:E14"/>
    <mergeCell ref="A16:F16"/>
    <mergeCell ref="A1:C1"/>
    <mergeCell ref="D1:F1"/>
    <mergeCell ref="A2:C2"/>
    <mergeCell ref="D2:F2"/>
    <mergeCell ref="D4:F4"/>
    <mergeCell ref="D13:E13"/>
    <mergeCell ref="A6:F6"/>
    <mergeCell ref="A8:F8"/>
    <mergeCell ref="D9:E9"/>
    <mergeCell ref="D10:E10"/>
    <mergeCell ref="D12:E12"/>
    <mergeCell ref="D11:E11"/>
  </mergeCells>
  <pageMargins left="0.47" right="0.52" top="0.68" bottom="0.53" header="0.3" footer="0.3"/>
  <pageSetup paperSize="9" scale="96" fitToHeight="0"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pageSetUpPr fitToPage="1"/>
  </sheetPr>
  <dimension ref="A1:G15"/>
  <sheetViews>
    <sheetView view="pageBreakPreview" zoomScale="85" zoomScaleNormal="85" zoomScaleSheetLayoutView="85" workbookViewId="0">
      <selection activeCell="E10" sqref="E10"/>
    </sheetView>
  </sheetViews>
  <sheetFormatPr defaultColWidth="9.140625" defaultRowHeight="12.75"/>
  <cols>
    <col min="1" max="1" width="8.85546875" style="425" customWidth="1"/>
    <col min="2" max="2" width="27" style="425" customWidth="1"/>
    <col min="3" max="3" width="14.42578125" style="425" bestFit="1" customWidth="1"/>
    <col min="4" max="4" width="31" style="425" customWidth="1"/>
    <col min="5" max="5" width="19.85546875" style="425" customWidth="1"/>
    <col min="6" max="6" width="36.5703125" style="425" customWidth="1"/>
    <col min="7" max="7" width="13.5703125" style="425" bestFit="1" customWidth="1"/>
    <col min="8" max="8" width="11.28515625" style="425" bestFit="1" customWidth="1"/>
    <col min="9" max="9" width="11.85546875" style="425" bestFit="1" customWidth="1"/>
    <col min="10" max="16384" width="9.140625" style="425"/>
  </cols>
  <sheetData>
    <row r="1" spans="1:7" ht="21" customHeight="1">
      <c r="A1" s="1498" t="str">
        <f>'15.Cấp nc'!A1:C1</f>
        <v>CÔNG TY CỔ PHẦN NƯỚC SẠCH HÒA BÌNH</v>
      </c>
      <c r="B1" s="1498"/>
      <c r="C1" s="1498"/>
      <c r="D1" s="1498"/>
      <c r="E1" s="1499" t="s">
        <v>25</v>
      </c>
      <c r="F1" s="1499"/>
    </row>
    <row r="2" spans="1:7" ht="18.75" customHeight="1">
      <c r="A2" s="1498"/>
      <c r="B2" s="1498"/>
      <c r="C2" s="1498"/>
      <c r="E2" s="1498" t="s">
        <v>21</v>
      </c>
      <c r="F2" s="1498"/>
    </row>
    <row r="3" spans="1:7" ht="13.5" customHeight="1">
      <c r="A3" s="424"/>
      <c r="B3" s="424"/>
      <c r="C3" s="424"/>
      <c r="D3" s="424"/>
      <c r="E3" s="424"/>
      <c r="F3" s="424"/>
    </row>
    <row r="4" spans="1:7" ht="18.75">
      <c r="A4" s="424"/>
      <c r="B4" s="424"/>
      <c r="C4" s="426"/>
      <c r="D4" s="1500" t="str">
        <f>'[43]BIEU 1 - Tong hop DT, DS'!C4</f>
        <v>Hòa Bình, ngày        tháng        năm 2016</v>
      </c>
      <c r="E4" s="1501"/>
      <c r="F4" s="1501"/>
    </row>
    <row r="5" spans="1:7" ht="11.25" customHeight="1">
      <c r="A5" s="424"/>
      <c r="B5" s="424"/>
      <c r="C5" s="426"/>
      <c r="D5" s="427"/>
      <c r="E5" s="428"/>
      <c r="F5" s="428"/>
    </row>
    <row r="6" spans="1:7" ht="39" customHeight="1">
      <c r="A6" s="1502" t="s">
        <v>610</v>
      </c>
      <c r="B6" s="1502"/>
      <c r="C6" s="1502"/>
      <c r="D6" s="1502"/>
      <c r="E6" s="1502"/>
      <c r="F6" s="1502"/>
    </row>
    <row r="7" spans="1:7" s="431" customFormat="1" ht="16.5">
      <c r="A7" s="430"/>
      <c r="B7" s="430"/>
      <c r="C7" s="430"/>
      <c r="D7" s="430"/>
      <c r="E7" s="430"/>
      <c r="F7" s="430"/>
    </row>
    <row r="8" spans="1:7" s="435" customFormat="1" ht="60.75" customHeight="1">
      <c r="A8" s="432" t="s">
        <v>11</v>
      </c>
      <c r="B8" s="432" t="s">
        <v>361</v>
      </c>
      <c r="C8" s="432" t="s">
        <v>362</v>
      </c>
      <c r="D8" s="433" t="s">
        <v>363</v>
      </c>
      <c r="E8" s="434" t="s">
        <v>408</v>
      </c>
      <c r="F8" s="432" t="s">
        <v>20</v>
      </c>
    </row>
    <row r="9" spans="1:7" s="617" customFormat="1" ht="48" customHeight="1">
      <c r="A9" s="615">
        <v>1</v>
      </c>
      <c r="B9" s="615" t="s">
        <v>609</v>
      </c>
      <c r="C9" s="616">
        <v>1473</v>
      </c>
      <c r="D9" s="616">
        <v>1433</v>
      </c>
      <c r="E9" s="697">
        <f>ROUND(D9/C9*100,2)</f>
        <v>97.28</v>
      </c>
      <c r="F9" s="618"/>
    </row>
    <row r="10" spans="1:7" s="630" customFormat="1" ht="25.5" customHeight="1">
      <c r="A10" s="615"/>
      <c r="B10" s="618"/>
      <c r="C10" s="627"/>
      <c r="D10" s="616"/>
      <c r="E10" s="628"/>
      <c r="F10" s="626"/>
      <c r="G10" s="629"/>
    </row>
    <row r="11" spans="1:7" s="442" customFormat="1" ht="18.75">
      <c r="A11" s="429"/>
      <c r="B11" s="436"/>
      <c r="C11" s="437"/>
      <c r="D11" s="438"/>
      <c r="E11" s="439"/>
      <c r="F11" s="440"/>
      <c r="G11" s="441"/>
    </row>
    <row r="12" spans="1:7" s="444" customFormat="1" ht="16.5" customHeight="1">
      <c r="A12" s="443"/>
      <c r="B12" s="443"/>
      <c r="C12" s="443"/>
      <c r="D12" s="1498" t="str">
        <f>A1</f>
        <v>CÔNG TY CỔ PHẦN NƯỚC SẠCH HÒA BÌNH</v>
      </c>
      <c r="E12" s="1498"/>
      <c r="F12" s="1498"/>
    </row>
    <row r="13" spans="1:7" ht="16.5">
      <c r="A13" s="445"/>
      <c r="B13" s="446"/>
      <c r="C13" s="446"/>
      <c r="D13" s="446"/>
      <c r="E13" s="446"/>
    </row>
    <row r="15" spans="1:7">
      <c r="B15" s="425" t="s">
        <v>364</v>
      </c>
    </row>
  </sheetData>
  <mergeCells count="7">
    <mergeCell ref="D12:F12"/>
    <mergeCell ref="E1:F1"/>
    <mergeCell ref="A2:C2"/>
    <mergeCell ref="E2:F2"/>
    <mergeCell ref="D4:F4"/>
    <mergeCell ref="A6:F6"/>
    <mergeCell ref="A1:D1"/>
  </mergeCells>
  <printOptions horizontalCentered="1"/>
  <pageMargins left="0.7" right="0.7" top="1.06" bottom="0.75" header="0.3" footer="0.3"/>
  <pageSetup paperSize="9" scale="95" fitToHeight="0"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I25"/>
  <sheetViews>
    <sheetView view="pageBreakPreview" topLeftCell="A13" zoomScale="85" zoomScaleNormal="85" zoomScaleSheetLayoutView="85" workbookViewId="0">
      <selection activeCell="A6" sqref="A6:G6"/>
    </sheetView>
  </sheetViews>
  <sheetFormatPr defaultColWidth="9.140625" defaultRowHeight="12.75"/>
  <cols>
    <col min="1" max="1" width="9.140625" style="216"/>
    <col min="2" max="2" width="27" style="216" customWidth="1"/>
    <col min="3" max="3" width="16.5703125" style="216" customWidth="1"/>
    <col min="4" max="4" width="13.140625" style="216" customWidth="1"/>
    <col min="5" max="5" width="15" style="216" customWidth="1"/>
    <col min="6" max="6" width="18.5703125" style="216" customWidth="1"/>
    <col min="7" max="7" width="33.5703125" style="216" customWidth="1"/>
    <col min="8" max="10" width="9.140625" style="216"/>
    <col min="11" max="11" width="13.5703125" style="216" bestFit="1" customWidth="1"/>
    <col min="12" max="16384" width="9.140625" style="216"/>
  </cols>
  <sheetData>
    <row r="1" spans="1:9" ht="15.75">
      <c r="A1" s="1503" t="s">
        <v>611</v>
      </c>
      <c r="B1" s="1503"/>
      <c r="C1" s="1503"/>
      <c r="E1" s="1503" t="s">
        <v>163</v>
      </c>
      <c r="F1" s="1503"/>
      <c r="G1" s="1503"/>
      <c r="H1" s="221"/>
      <c r="I1" s="221"/>
    </row>
    <row r="2" spans="1:9" ht="15.75" customHeight="1">
      <c r="A2" s="1503"/>
      <c r="B2" s="1503"/>
      <c r="C2" s="220"/>
      <c r="E2" s="1521" t="s">
        <v>21</v>
      </c>
      <c r="F2" s="1521"/>
      <c r="G2" s="1521"/>
      <c r="H2" s="221"/>
      <c r="I2" s="221"/>
    </row>
    <row r="3" spans="1:9" ht="15.75" customHeight="1">
      <c r="A3" s="563"/>
      <c r="B3" s="563"/>
      <c r="C3" s="220"/>
      <c r="E3" s="567"/>
      <c r="F3" s="567"/>
      <c r="G3" s="567"/>
      <c r="H3" s="221"/>
      <c r="I3" s="221"/>
    </row>
    <row r="4" spans="1:9" ht="15.75">
      <c r="A4" s="221"/>
      <c r="B4" s="221"/>
      <c r="C4" s="221"/>
      <c r="D4" s="221"/>
      <c r="E4" s="1518" t="str">
        <f>'[43]BIEU 1 - Tong hop DT, DS'!C4</f>
        <v>Hòa Bình, ngày        tháng        năm 2016</v>
      </c>
      <c r="F4" s="1519"/>
      <c r="G4" s="1519"/>
      <c r="H4" s="221"/>
      <c r="I4" s="221"/>
    </row>
    <row r="5" spans="1:9" ht="15.75">
      <c r="A5" s="221"/>
      <c r="B5" s="221"/>
      <c r="C5" s="221"/>
      <c r="D5" s="221"/>
      <c r="E5" s="564"/>
      <c r="F5" s="565"/>
      <c r="G5" s="565"/>
      <c r="H5" s="221"/>
      <c r="I5" s="221"/>
    </row>
    <row r="6" spans="1:9" ht="33" customHeight="1">
      <c r="A6" s="1520" t="s">
        <v>678</v>
      </c>
      <c r="B6" s="1520"/>
      <c r="C6" s="1520"/>
      <c r="D6" s="1520"/>
      <c r="E6" s="1520"/>
      <c r="F6" s="1520"/>
      <c r="G6" s="1520"/>
      <c r="H6" s="221"/>
      <c r="I6" s="221"/>
    </row>
    <row r="7" spans="1:9" ht="16.5" customHeight="1">
      <c r="A7" s="566"/>
      <c r="B7" s="566"/>
      <c r="C7" s="566"/>
      <c r="D7" s="566"/>
      <c r="E7" s="566"/>
      <c r="F7" s="566"/>
      <c r="G7" s="566"/>
      <c r="H7" s="221"/>
      <c r="I7" s="221"/>
    </row>
    <row r="8" spans="1:9" ht="19.5" customHeight="1">
      <c r="A8" s="1509" t="s">
        <v>612</v>
      </c>
      <c r="B8" s="1509"/>
      <c r="C8" s="1509"/>
      <c r="D8" s="1509"/>
      <c r="E8" s="1509"/>
      <c r="F8" s="222"/>
      <c r="G8" s="222"/>
      <c r="H8" s="221"/>
      <c r="I8" s="221"/>
    </row>
    <row r="9" spans="1:9" ht="36.75" customHeight="1">
      <c r="A9" s="223" t="s">
        <v>12</v>
      </c>
      <c r="B9" s="223" t="s">
        <v>1</v>
      </c>
      <c r="C9" s="1510" t="s">
        <v>255</v>
      </c>
      <c r="D9" s="1511"/>
      <c r="E9" s="1510" t="s">
        <v>256</v>
      </c>
      <c r="F9" s="1511"/>
      <c r="G9" s="223" t="s">
        <v>20</v>
      </c>
      <c r="H9" s="220"/>
      <c r="I9" s="220"/>
    </row>
    <row r="10" spans="1:9" ht="21.95" customHeight="1">
      <c r="A10" s="224">
        <v>1</v>
      </c>
      <c r="B10" s="225" t="s">
        <v>257</v>
      </c>
      <c r="C10" s="1512">
        <v>6408260</v>
      </c>
      <c r="D10" s="1513"/>
      <c r="E10" s="1505">
        <v>12914352439</v>
      </c>
      <c r="F10" s="1505"/>
      <c r="G10" s="1507" t="s">
        <v>434</v>
      </c>
      <c r="H10" s="221"/>
      <c r="I10" s="221"/>
    </row>
    <row r="11" spans="1:9" ht="21.95" customHeight="1">
      <c r="A11" s="224">
        <v>2</v>
      </c>
      <c r="B11" s="225" t="s">
        <v>258</v>
      </c>
      <c r="C11" s="1514">
        <v>1725596</v>
      </c>
      <c r="D11" s="1515"/>
      <c r="E11" s="1505">
        <v>3034218983</v>
      </c>
      <c r="F11" s="1505"/>
      <c r="G11" s="1507"/>
      <c r="H11" s="221"/>
      <c r="I11" s="221"/>
    </row>
    <row r="12" spans="1:9" ht="21.95" customHeight="1">
      <c r="A12" s="224">
        <v>3</v>
      </c>
      <c r="B12" s="225" t="s">
        <v>259</v>
      </c>
      <c r="C12" s="1516"/>
      <c r="D12" s="1517"/>
      <c r="E12" s="1505"/>
      <c r="F12" s="1505"/>
      <c r="G12" s="1507"/>
      <c r="H12" s="221"/>
      <c r="I12" s="226"/>
    </row>
    <row r="13" spans="1:9" ht="18" customHeight="1">
      <c r="A13" s="620"/>
      <c r="B13" s="621"/>
      <c r="C13" s="622"/>
      <c r="D13" s="622"/>
      <c r="E13" s="619"/>
      <c r="F13" s="619"/>
      <c r="G13" s="620"/>
      <c r="H13" s="221"/>
      <c r="I13" s="226"/>
    </row>
    <row r="14" spans="1:9" ht="23.25" customHeight="1">
      <c r="A14" s="1506" t="s">
        <v>613</v>
      </c>
      <c r="B14" s="1506"/>
      <c r="C14" s="1506"/>
      <c r="D14" s="1506"/>
      <c r="E14" s="221"/>
      <c r="F14" s="221"/>
      <c r="G14" s="221"/>
      <c r="H14" s="221"/>
      <c r="I14" s="221"/>
    </row>
    <row r="15" spans="1:9" ht="21.95" customHeight="1">
      <c r="A15" s="1508" t="s">
        <v>12</v>
      </c>
      <c r="B15" s="1508" t="s">
        <v>260</v>
      </c>
      <c r="C15" s="1508" t="s">
        <v>261</v>
      </c>
      <c r="D15" s="1508"/>
      <c r="E15" s="1508" t="s">
        <v>262</v>
      </c>
      <c r="F15" s="1508"/>
      <c r="G15" s="1508" t="s">
        <v>20</v>
      </c>
      <c r="H15" s="221"/>
      <c r="I15" s="221"/>
    </row>
    <row r="16" spans="1:9" ht="38.25" customHeight="1">
      <c r="A16" s="1508"/>
      <c r="B16" s="1508"/>
      <c r="C16" s="223" t="s">
        <v>435</v>
      </c>
      <c r="D16" s="223" t="s">
        <v>436</v>
      </c>
      <c r="E16" s="223" t="s">
        <v>437</v>
      </c>
      <c r="F16" s="223" t="s">
        <v>438</v>
      </c>
      <c r="G16" s="1508"/>
      <c r="H16" s="217"/>
      <c r="I16" s="217"/>
    </row>
    <row r="17" spans="1:9" ht="21.95" customHeight="1">
      <c r="A17" s="227">
        <v>4</v>
      </c>
      <c r="B17" s="227">
        <v>2013</v>
      </c>
      <c r="C17" s="623">
        <f>0.18+0.05</f>
        <v>0.22999999999999998</v>
      </c>
      <c r="D17" s="623">
        <v>0</v>
      </c>
      <c r="E17" s="624">
        <v>1</v>
      </c>
      <c r="F17" s="623">
        <v>400</v>
      </c>
      <c r="G17" s="224"/>
      <c r="H17" s="217"/>
      <c r="I17" s="217"/>
    </row>
    <row r="18" spans="1:9" ht="21.95" customHeight="1">
      <c r="A18" s="227">
        <v>5</v>
      </c>
      <c r="B18" s="227">
        <v>2014</v>
      </c>
      <c r="C18" s="623">
        <v>1.2270000000000001</v>
      </c>
      <c r="D18" s="623">
        <v>0.4</v>
      </c>
      <c r="E18" s="624">
        <v>5</v>
      </c>
      <c r="F18" s="623">
        <v>1680</v>
      </c>
      <c r="G18" s="224"/>
      <c r="H18" s="217"/>
      <c r="I18" s="217"/>
    </row>
    <row r="19" spans="1:9" ht="21.95" customHeight="1">
      <c r="A19" s="227">
        <v>6</v>
      </c>
      <c r="B19" s="227">
        <v>2015</v>
      </c>
      <c r="C19" s="623">
        <v>0</v>
      </c>
      <c r="D19" s="623">
        <v>0</v>
      </c>
      <c r="E19" s="624">
        <v>0</v>
      </c>
      <c r="F19" s="623">
        <v>0</v>
      </c>
      <c r="G19" s="224"/>
      <c r="H19" s="217"/>
      <c r="I19" s="217"/>
    </row>
    <row r="20" spans="1:9" ht="21.95" customHeight="1">
      <c r="A20" s="217"/>
      <c r="B20" s="217"/>
      <c r="C20" s="217"/>
      <c r="D20" s="217"/>
      <c r="E20" s="217"/>
      <c r="F20" s="217"/>
      <c r="G20" s="217"/>
      <c r="H20" s="217"/>
      <c r="I20" s="217"/>
    </row>
    <row r="21" spans="1:9" ht="21.95" customHeight="1">
      <c r="A21" s="221"/>
      <c r="B21" s="1503"/>
      <c r="C21" s="1503"/>
      <c r="D21" s="221"/>
      <c r="E21" s="1503" t="str">
        <f>A1</f>
        <v>ĐIỆN LỰC TP HÒA BÌNH</v>
      </c>
      <c r="F21" s="1504"/>
      <c r="G21" s="1504"/>
      <c r="H21" s="217"/>
      <c r="I21" s="217"/>
    </row>
    <row r="22" spans="1:9" ht="21.95" customHeight="1"/>
    <row r="23" spans="1:9" ht="21.95" customHeight="1"/>
    <row r="24" spans="1:9" ht="21.95" customHeight="1"/>
    <row r="25" spans="1:9" ht="21.95" customHeight="1"/>
  </sheetData>
  <mergeCells count="22">
    <mergeCell ref="A2:B2"/>
    <mergeCell ref="E4:G4"/>
    <mergeCell ref="A6:G6"/>
    <mergeCell ref="E1:G1"/>
    <mergeCell ref="E2:G2"/>
    <mergeCell ref="A1:C1"/>
    <mergeCell ref="A8:E8"/>
    <mergeCell ref="C9:D9"/>
    <mergeCell ref="E9:F9"/>
    <mergeCell ref="C10:D10"/>
    <mergeCell ref="C11:D12"/>
    <mergeCell ref="B21:C21"/>
    <mergeCell ref="E21:G21"/>
    <mergeCell ref="E11:F12"/>
    <mergeCell ref="E10:F10"/>
    <mergeCell ref="A14:D14"/>
    <mergeCell ref="G10:G12"/>
    <mergeCell ref="A15:A16"/>
    <mergeCell ref="B15:B16"/>
    <mergeCell ref="C15:D15"/>
    <mergeCell ref="E15:F15"/>
    <mergeCell ref="G15:G16"/>
  </mergeCells>
  <pageMargins left="0.7" right="0.7" top="0.81" bottom="0.75" header="0.3" footer="0.3"/>
  <pageSetup paperSize="9" scale="98"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54"/>
  <sheetViews>
    <sheetView view="pageBreakPreview" topLeftCell="A10" zoomScaleNormal="100" zoomScaleSheetLayoutView="100" workbookViewId="0">
      <selection activeCell="F127" sqref="F127"/>
    </sheetView>
  </sheetViews>
  <sheetFormatPr defaultColWidth="8.85546875" defaultRowHeight="16.5"/>
  <cols>
    <col min="1" max="1" width="5.7109375" style="10" customWidth="1"/>
    <col min="2" max="2" width="35.7109375" style="10" bestFit="1" customWidth="1"/>
    <col min="3" max="3" width="17.7109375" style="104" customWidth="1"/>
    <col min="4" max="4" width="35" style="110" customWidth="1"/>
    <col min="5" max="5" width="26.42578125" style="10" customWidth="1"/>
    <col min="6" max="6" width="12.140625" style="10" customWidth="1"/>
    <col min="7" max="8" width="8.85546875" style="10" customWidth="1"/>
    <col min="9" max="9" width="10.5703125" style="10" bestFit="1" customWidth="1"/>
    <col min="10" max="10" width="31.42578125" style="10" bestFit="1" customWidth="1"/>
    <col min="11" max="11" width="27.28515625" style="10" bestFit="1" customWidth="1"/>
    <col min="12" max="12" width="9.28515625" style="10" bestFit="1" customWidth="1"/>
    <col min="13" max="15" width="8.85546875" style="10" customWidth="1"/>
    <col min="16" max="16" width="10.5703125" style="10" bestFit="1" customWidth="1"/>
    <col min="17" max="16384" width="8.85546875" style="10"/>
  </cols>
  <sheetData>
    <row r="1" spans="1:18" ht="18" customHeight="1">
      <c r="A1" s="1315" t="s">
        <v>71</v>
      </c>
      <c r="B1" s="1315"/>
      <c r="C1" s="102"/>
      <c r="D1" s="1317" t="s">
        <v>25</v>
      </c>
      <c r="E1" s="1317"/>
      <c r="F1" s="1317"/>
    </row>
    <row r="2" spans="1:18" ht="18" customHeight="1">
      <c r="A2" s="1316" t="s">
        <v>24</v>
      </c>
      <c r="B2" s="1316"/>
      <c r="C2" s="102"/>
      <c r="D2" s="1317" t="s">
        <v>21</v>
      </c>
      <c r="E2" s="1317"/>
      <c r="F2" s="1317"/>
    </row>
    <row r="3" spans="1:18">
      <c r="A3" s="76"/>
      <c r="B3" s="76"/>
      <c r="C3" s="103"/>
    </row>
    <row r="4" spans="1:18">
      <c r="A4" s="76"/>
      <c r="D4" s="1313" t="s">
        <v>72</v>
      </c>
      <c r="E4" s="1313"/>
      <c r="F4" s="1313"/>
    </row>
    <row r="5" spans="1:18">
      <c r="A5" s="30"/>
    </row>
    <row r="6" spans="1:18" ht="36.6" customHeight="1">
      <c r="A6" s="1316" t="s">
        <v>73</v>
      </c>
      <c r="B6" s="1318"/>
      <c r="C6" s="1318"/>
      <c r="D6" s="1318"/>
      <c r="E6" s="1318"/>
      <c r="F6" s="1318"/>
    </row>
    <row r="7" spans="1:18" ht="38.25" customHeight="1">
      <c r="A7" s="1322" t="s">
        <v>80</v>
      </c>
      <c r="B7" s="1316"/>
      <c r="C7" s="1316"/>
      <c r="D7" s="1316"/>
      <c r="E7" s="1316"/>
      <c r="F7" s="1316"/>
    </row>
    <row r="8" spans="1:18" ht="16.899999999999999" customHeight="1">
      <c r="A8" s="34"/>
      <c r="B8" s="34"/>
      <c r="C8" s="105"/>
      <c r="D8" s="111"/>
      <c r="E8" s="34"/>
      <c r="F8" s="34"/>
      <c r="I8" s="84"/>
      <c r="J8" s="84"/>
      <c r="K8" s="84"/>
      <c r="L8" s="84"/>
      <c r="M8" s="84"/>
      <c r="N8" s="84"/>
      <c r="O8" s="84"/>
      <c r="P8" s="84"/>
      <c r="Q8" s="84"/>
      <c r="R8" s="84"/>
    </row>
    <row r="9" spans="1:18" s="35" customFormat="1" ht="33">
      <c r="A9" s="29" t="s">
        <v>12</v>
      </c>
      <c r="B9" s="29" t="s">
        <v>8</v>
      </c>
      <c r="C9" s="42" t="s">
        <v>57</v>
      </c>
      <c r="D9" s="44" t="s">
        <v>22</v>
      </c>
      <c r="E9" s="45" t="s">
        <v>56</v>
      </c>
      <c r="F9" s="45" t="s">
        <v>20</v>
      </c>
      <c r="I9" s="85"/>
      <c r="J9" s="85"/>
      <c r="K9" s="77"/>
      <c r="L9" s="1321"/>
      <c r="M9" s="1321"/>
      <c r="N9" s="77"/>
      <c r="O9" s="11"/>
      <c r="P9" s="86"/>
      <c r="Q9" s="85"/>
      <c r="R9" s="11"/>
    </row>
    <row r="10" spans="1:18" s="35" customFormat="1" ht="18.75">
      <c r="A10" s="29" t="s">
        <v>13</v>
      </c>
      <c r="B10" s="33" t="s">
        <v>65</v>
      </c>
      <c r="C10" s="202">
        <f>SUM(C11:C23)</f>
        <v>14.97</v>
      </c>
      <c r="D10" s="109"/>
      <c r="E10" s="29"/>
      <c r="F10" s="29"/>
      <c r="I10" s="87"/>
      <c r="J10" s="87"/>
      <c r="K10" s="88"/>
      <c r="L10" s="87"/>
      <c r="M10" s="87"/>
      <c r="N10" s="81"/>
      <c r="O10" s="82"/>
      <c r="P10" s="82"/>
      <c r="Q10" s="87"/>
      <c r="R10" s="11"/>
    </row>
    <row r="11" spans="1:18" s="35" customFormat="1" ht="18.75">
      <c r="A11" s="27">
        <v>4</v>
      </c>
      <c r="B11" s="65"/>
      <c r="C11" s="203"/>
      <c r="D11" s="112"/>
      <c r="E11" s="39"/>
      <c r="F11" s="27"/>
      <c r="H11" s="11"/>
      <c r="I11" s="70"/>
      <c r="J11" s="70"/>
      <c r="K11" s="71"/>
      <c r="L11" s="70"/>
      <c r="M11" s="89"/>
      <c r="N11" s="1323"/>
      <c r="O11" s="72"/>
      <c r="P11" s="72"/>
      <c r="Q11" s="1326"/>
      <c r="R11" s="11"/>
    </row>
    <row r="12" spans="1:18" s="35" customFormat="1" ht="18.75">
      <c r="A12" s="27">
        <v>5</v>
      </c>
      <c r="B12" s="65"/>
      <c r="C12" s="203"/>
      <c r="D12" s="112"/>
      <c r="E12" s="39"/>
      <c r="F12" s="27"/>
      <c r="H12" s="11"/>
      <c r="I12" s="70"/>
      <c r="J12" s="70"/>
      <c r="K12" s="71"/>
      <c r="L12" s="70"/>
      <c r="M12" s="89"/>
      <c r="N12" s="1323"/>
      <c r="O12" s="72"/>
      <c r="P12" s="72"/>
      <c r="Q12" s="1326"/>
      <c r="R12" s="11"/>
    </row>
    <row r="13" spans="1:18" s="35" customFormat="1" ht="18.75">
      <c r="A13" s="27">
        <v>6</v>
      </c>
      <c r="B13" s="65"/>
      <c r="C13" s="204">
        <v>14.97</v>
      </c>
      <c r="D13" s="154"/>
      <c r="E13" s="39"/>
      <c r="F13" s="27"/>
      <c r="H13" s="11"/>
      <c r="I13" s="70"/>
      <c r="J13" s="70"/>
      <c r="K13" s="71"/>
      <c r="L13" s="70"/>
      <c r="M13" s="89"/>
      <c r="N13" s="1323"/>
      <c r="O13" s="72"/>
      <c r="P13" s="72"/>
      <c r="Q13" s="1326"/>
      <c r="R13" s="11"/>
    </row>
    <row r="14" spans="1:18" s="35" customFormat="1" ht="18.75">
      <c r="A14" s="27">
        <v>7</v>
      </c>
      <c r="B14" s="65"/>
      <c r="C14" s="101"/>
      <c r="D14" s="154"/>
      <c r="E14" s="39"/>
      <c r="F14" s="27"/>
      <c r="H14" s="11"/>
      <c r="I14" s="70"/>
      <c r="J14" s="70"/>
      <c r="K14" s="71"/>
      <c r="L14" s="70"/>
      <c r="M14" s="89"/>
      <c r="N14" s="1323"/>
      <c r="O14" s="72"/>
      <c r="P14" s="72"/>
      <c r="Q14" s="1326"/>
      <c r="R14" s="11"/>
    </row>
    <row r="15" spans="1:18" s="35" customFormat="1" ht="18.75">
      <c r="A15" s="27">
        <v>8</v>
      </c>
      <c r="B15" s="65"/>
      <c r="C15" s="101"/>
      <c r="D15" s="154"/>
      <c r="E15" s="39"/>
      <c r="F15" s="27"/>
      <c r="H15" s="11"/>
      <c r="I15" s="70"/>
      <c r="J15" s="70"/>
      <c r="K15" s="71"/>
      <c r="L15" s="70"/>
      <c r="M15" s="89"/>
      <c r="N15" s="1323"/>
      <c r="O15" s="72"/>
      <c r="P15" s="72"/>
      <c r="Q15" s="1326"/>
      <c r="R15" s="11"/>
    </row>
    <row r="16" spans="1:18" s="35" customFormat="1" ht="18.75">
      <c r="A16" s="27">
        <v>9</v>
      </c>
      <c r="B16" s="65"/>
      <c r="C16" s="101"/>
      <c r="D16" s="154"/>
      <c r="E16" s="39"/>
      <c r="F16" s="27"/>
      <c r="H16" s="11"/>
      <c r="I16" s="70"/>
      <c r="J16" s="70"/>
      <c r="K16" s="71"/>
      <c r="L16" s="70"/>
      <c r="M16" s="89"/>
      <c r="N16" s="1323"/>
      <c r="O16" s="72"/>
      <c r="P16" s="72"/>
      <c r="Q16" s="1326"/>
      <c r="R16" s="11"/>
    </row>
    <row r="17" spans="1:18" s="35" customFormat="1" ht="18.75">
      <c r="A17" s="27">
        <v>10</v>
      </c>
      <c r="B17" s="65"/>
      <c r="C17" s="101"/>
      <c r="D17" s="154"/>
      <c r="E17" s="39"/>
      <c r="F17" s="27"/>
      <c r="H17" s="11"/>
      <c r="I17" s="70"/>
      <c r="J17" s="70"/>
      <c r="K17" s="71"/>
      <c r="L17" s="70"/>
      <c r="M17" s="89"/>
      <c r="N17" s="1323"/>
      <c r="O17" s="72"/>
      <c r="P17" s="72"/>
      <c r="Q17" s="1326"/>
      <c r="R17" s="11"/>
    </row>
    <row r="18" spans="1:18" s="35" customFormat="1" ht="18.75">
      <c r="A18" s="27">
        <v>12</v>
      </c>
      <c r="B18" s="115"/>
      <c r="C18" s="114"/>
      <c r="D18" s="154"/>
      <c r="E18" s="153"/>
      <c r="F18" s="27"/>
      <c r="H18" s="11"/>
      <c r="I18" s="70"/>
      <c r="J18" s="70"/>
      <c r="K18" s="71"/>
      <c r="L18" s="70"/>
      <c r="M18" s="89"/>
      <c r="N18" s="1323"/>
      <c r="O18" s="72"/>
      <c r="P18" s="72"/>
      <c r="Q18" s="1326"/>
      <c r="R18" s="11"/>
    </row>
    <row r="19" spans="1:18" s="35" customFormat="1" ht="18.75">
      <c r="A19" s="27">
        <v>13</v>
      </c>
      <c r="B19" s="115"/>
      <c r="C19" s="114"/>
      <c r="D19" s="108"/>
      <c r="E19" s="39"/>
      <c r="F19" s="27"/>
      <c r="H19" s="11"/>
      <c r="I19" s="70"/>
      <c r="J19" s="70"/>
      <c r="K19" s="71"/>
      <c r="L19" s="70"/>
      <c r="M19" s="89"/>
      <c r="N19" s="1323"/>
      <c r="O19" s="72"/>
      <c r="P19" s="72"/>
      <c r="Q19" s="1326"/>
      <c r="R19" s="11"/>
    </row>
    <row r="20" spans="1:18" s="118" customFormat="1" ht="18.75">
      <c r="A20" s="27">
        <v>14</v>
      </c>
      <c r="B20" s="121"/>
      <c r="C20" s="31"/>
      <c r="D20" s="117"/>
      <c r="E20" s="39"/>
      <c r="F20" s="27"/>
      <c r="H20" s="119"/>
      <c r="I20" s="91"/>
      <c r="J20" s="91"/>
      <c r="K20" s="120"/>
      <c r="L20" s="91"/>
      <c r="M20" s="89"/>
      <c r="N20" s="1323"/>
      <c r="O20" s="92"/>
      <c r="P20" s="92"/>
      <c r="Q20" s="1326"/>
      <c r="R20" s="119"/>
    </row>
    <row r="21" spans="1:18" s="118" customFormat="1" ht="18.75">
      <c r="A21" s="27"/>
      <c r="B21" s="121"/>
      <c r="C21" s="31"/>
      <c r="D21" s="117"/>
      <c r="E21" s="39"/>
      <c r="F21" s="27"/>
      <c r="H21" s="119"/>
      <c r="I21" s="91"/>
      <c r="J21" s="91"/>
      <c r="K21" s="120"/>
      <c r="L21" s="91"/>
      <c r="M21" s="89"/>
      <c r="N21" s="1323"/>
      <c r="O21" s="92"/>
      <c r="P21" s="92"/>
      <c r="Q21" s="1326"/>
      <c r="R21" s="119"/>
    </row>
    <row r="22" spans="1:18" s="118" customFormat="1" ht="18.75">
      <c r="A22" s="27"/>
      <c r="B22" s="121"/>
      <c r="C22" s="31"/>
      <c r="D22" s="117"/>
      <c r="E22" s="39"/>
      <c r="F22" s="27"/>
      <c r="H22" s="119"/>
      <c r="I22" s="91"/>
      <c r="J22" s="91"/>
      <c r="K22" s="120"/>
      <c r="L22" s="91"/>
      <c r="M22" s="89"/>
      <c r="N22" s="1323"/>
      <c r="O22" s="92"/>
      <c r="P22" s="92"/>
      <c r="Q22" s="1326"/>
      <c r="R22" s="119"/>
    </row>
    <row r="23" spans="1:18" s="118" customFormat="1" ht="18.75">
      <c r="A23" s="27"/>
      <c r="B23" s="121"/>
      <c r="C23" s="31"/>
      <c r="D23" s="117"/>
      <c r="E23" s="39"/>
      <c r="F23" s="27"/>
      <c r="H23" s="119"/>
      <c r="I23" s="91"/>
      <c r="J23" s="91"/>
      <c r="K23" s="120"/>
      <c r="L23" s="91"/>
      <c r="M23" s="89"/>
      <c r="N23" s="1323"/>
      <c r="O23" s="92"/>
      <c r="P23" s="92"/>
      <c r="Q23" s="1326"/>
      <c r="R23" s="119"/>
    </row>
    <row r="24" spans="1:18" s="35" customFormat="1" ht="33.75" customHeight="1">
      <c r="A24" s="29" t="s">
        <v>17</v>
      </c>
      <c r="B24" s="33" t="s">
        <v>78</v>
      </c>
      <c r="C24" s="32">
        <f>SUM(C25:C34)</f>
        <v>0</v>
      </c>
      <c r="D24" s="109"/>
      <c r="E24" s="29"/>
      <c r="F24" s="29"/>
      <c r="I24" s="11"/>
      <c r="J24" s="11"/>
      <c r="K24" s="11"/>
      <c r="L24" s="11"/>
      <c r="M24" s="1324"/>
      <c r="N24" s="1323"/>
      <c r="O24" s="72"/>
      <c r="P24" s="72"/>
      <c r="Q24" s="1326"/>
      <c r="R24" s="11"/>
    </row>
    <row r="25" spans="1:18" s="35" customFormat="1" ht="18.75">
      <c r="A25" s="27"/>
      <c r="B25" s="40"/>
      <c r="C25" s="31"/>
      <c r="D25" s="108"/>
      <c r="E25" s="39"/>
      <c r="F25" s="27"/>
      <c r="I25" s="11"/>
      <c r="J25" s="11"/>
      <c r="K25" s="11"/>
      <c r="L25" s="11"/>
      <c r="M25" s="1324"/>
      <c r="N25" s="1323"/>
      <c r="O25" s="72"/>
      <c r="P25" s="72"/>
      <c r="Q25" s="1326"/>
      <c r="R25" s="11"/>
    </row>
    <row r="26" spans="1:18" s="35" customFormat="1" ht="18.75">
      <c r="A26" s="27"/>
      <c r="B26" s="65"/>
      <c r="C26" s="106"/>
      <c r="D26" s="112"/>
      <c r="E26" s="39"/>
      <c r="F26" s="27"/>
      <c r="I26" s="70"/>
      <c r="J26" s="70"/>
      <c r="K26" s="71"/>
      <c r="L26" s="83"/>
      <c r="M26" s="80"/>
      <c r="N26" s="1323"/>
      <c r="O26" s="72"/>
      <c r="P26" s="72"/>
      <c r="Q26" s="1325"/>
      <c r="R26" s="11"/>
    </row>
    <row r="27" spans="1:18" s="35" customFormat="1" ht="18.75">
      <c r="A27" s="27"/>
      <c r="B27" s="65"/>
      <c r="C27" s="106"/>
      <c r="D27" s="112"/>
      <c r="E27" s="39"/>
      <c r="F27" s="27"/>
      <c r="I27" s="70"/>
      <c r="J27" s="70"/>
      <c r="K27" s="71"/>
      <c r="L27" s="83"/>
      <c r="M27" s="80"/>
      <c r="N27" s="1323"/>
      <c r="O27" s="72"/>
      <c r="P27" s="72"/>
      <c r="Q27" s="1325"/>
      <c r="R27" s="11"/>
    </row>
    <row r="28" spans="1:18" s="35" customFormat="1" ht="18.75">
      <c r="A28" s="27"/>
      <c r="B28" s="65"/>
      <c r="C28" s="106"/>
      <c r="D28" s="112"/>
      <c r="E28" s="39"/>
      <c r="F28" s="27"/>
      <c r="I28" s="70"/>
      <c r="J28" s="70"/>
      <c r="K28" s="71"/>
      <c r="L28" s="83"/>
      <c r="M28" s="80"/>
      <c r="N28" s="1323"/>
      <c r="O28" s="72"/>
      <c r="P28" s="72"/>
      <c r="Q28" s="1325"/>
      <c r="R28" s="11"/>
    </row>
    <row r="29" spans="1:18" s="35" customFormat="1" ht="18.75">
      <c r="A29" s="27"/>
      <c r="B29" s="65"/>
      <c r="C29" s="106"/>
      <c r="D29" s="112"/>
      <c r="E29" s="39"/>
      <c r="F29" s="27"/>
      <c r="I29" s="70"/>
      <c r="J29" s="70"/>
      <c r="K29" s="71"/>
      <c r="L29" s="83"/>
      <c r="M29" s="80"/>
      <c r="N29" s="1323"/>
      <c r="O29" s="72"/>
      <c r="P29" s="72"/>
      <c r="Q29" s="1325"/>
      <c r="R29" s="11"/>
    </row>
    <row r="30" spans="1:18" s="35" customFormat="1" ht="18.75">
      <c r="A30" s="27"/>
      <c r="B30" s="68"/>
      <c r="C30" s="101"/>
      <c r="D30" s="112"/>
      <c r="E30" s="39"/>
      <c r="F30" s="27"/>
      <c r="I30" s="70"/>
      <c r="J30" s="70"/>
      <c r="K30" s="71"/>
      <c r="L30" s="83"/>
      <c r="M30" s="80"/>
      <c r="N30" s="1323"/>
      <c r="O30" s="72"/>
      <c r="P30" s="72"/>
      <c r="Q30" s="1325"/>
      <c r="R30" s="11"/>
    </row>
    <row r="31" spans="1:18" s="35" customFormat="1" ht="18.75">
      <c r="A31" s="27"/>
      <c r="B31" s="65"/>
      <c r="C31" s="106"/>
      <c r="D31" s="112"/>
      <c r="E31" s="39"/>
      <c r="F31" s="27"/>
      <c r="I31" s="70"/>
      <c r="J31" s="70"/>
      <c r="K31" s="71"/>
      <c r="L31" s="83"/>
      <c r="M31" s="80"/>
      <c r="N31" s="1323"/>
      <c r="O31" s="72"/>
      <c r="P31" s="72"/>
      <c r="Q31" s="1325"/>
      <c r="R31" s="11"/>
    </row>
    <row r="32" spans="1:18" s="35" customFormat="1" ht="18.75">
      <c r="A32" s="27"/>
      <c r="B32" s="65"/>
      <c r="C32" s="106"/>
      <c r="D32" s="112"/>
      <c r="E32" s="39"/>
      <c r="F32" s="27"/>
      <c r="I32" s="70"/>
      <c r="J32" s="70"/>
      <c r="K32" s="71"/>
      <c r="L32" s="83"/>
      <c r="M32" s="80"/>
      <c r="N32" s="1323"/>
      <c r="O32" s="72"/>
      <c r="P32" s="72"/>
      <c r="Q32" s="1325"/>
      <c r="R32" s="11"/>
    </row>
    <row r="33" spans="1:18" s="35" customFormat="1" ht="18.75">
      <c r="A33" s="27"/>
      <c r="B33" s="115"/>
      <c r="C33" s="114"/>
      <c r="D33" s="108"/>
      <c r="E33" s="39"/>
      <c r="F33" s="27"/>
      <c r="I33" s="70"/>
      <c r="J33" s="70"/>
      <c r="K33" s="71"/>
      <c r="L33" s="83"/>
      <c r="M33" s="80"/>
      <c r="N33" s="1323"/>
      <c r="O33" s="72"/>
      <c r="P33" s="72"/>
      <c r="Q33" s="1325"/>
      <c r="R33" s="11"/>
    </row>
    <row r="34" spans="1:18" s="35" customFormat="1" ht="18.75">
      <c r="A34" s="27"/>
      <c r="B34" s="115"/>
      <c r="C34" s="114"/>
      <c r="D34" s="108"/>
      <c r="E34" s="39"/>
      <c r="F34" s="27"/>
      <c r="I34" s="70"/>
      <c r="J34" s="70"/>
      <c r="K34" s="71"/>
      <c r="L34" s="83"/>
      <c r="M34" s="80"/>
      <c r="N34" s="1323"/>
      <c r="O34" s="72"/>
      <c r="P34" s="72"/>
      <c r="Q34" s="1325"/>
      <c r="R34" s="11"/>
    </row>
    <row r="35" spans="1:18" s="35" customFormat="1" ht="18.75">
      <c r="A35" s="29"/>
      <c r="B35" s="75" t="s">
        <v>23</v>
      </c>
      <c r="C35" s="205">
        <f>C10+C24</f>
        <v>14.97</v>
      </c>
      <c r="D35" s="109"/>
      <c r="E35" s="38"/>
      <c r="F35" s="29"/>
      <c r="H35" s="35">
        <f>C35/10^4</f>
        <v>1.4970000000000001E-3</v>
      </c>
      <c r="I35" s="70"/>
      <c r="J35" s="11"/>
      <c r="K35" s="11"/>
      <c r="L35" s="11"/>
      <c r="M35" s="1324"/>
      <c r="N35" s="1323"/>
      <c r="O35" s="72"/>
      <c r="P35" s="72"/>
      <c r="Q35" s="1325"/>
      <c r="R35" s="11"/>
    </row>
    <row r="36" spans="1:18" s="35" customFormat="1" ht="18.75">
      <c r="A36" s="36"/>
      <c r="C36" s="107"/>
      <c r="D36" s="113"/>
      <c r="I36" s="70"/>
      <c r="J36" s="11"/>
      <c r="K36" s="11"/>
      <c r="L36" s="11"/>
      <c r="M36" s="1324"/>
      <c r="N36" s="1323"/>
      <c r="O36" s="72"/>
      <c r="P36" s="72"/>
      <c r="Q36" s="1325"/>
      <c r="R36" s="11"/>
    </row>
    <row r="37" spans="1:18" s="35" customFormat="1" ht="18" customHeight="1">
      <c r="A37" s="1319" t="s">
        <v>71</v>
      </c>
      <c r="B37" s="1319"/>
      <c r="C37" s="1319"/>
      <c r="D37" s="113"/>
      <c r="E37" s="1319" t="s">
        <v>24</v>
      </c>
      <c r="F37" s="1319"/>
      <c r="I37" s="87"/>
      <c r="J37" s="87"/>
      <c r="K37" s="88"/>
      <c r="L37" s="70"/>
      <c r="M37" s="89"/>
      <c r="N37" s="90"/>
      <c r="O37" s="72"/>
      <c r="P37" s="72"/>
      <c r="Q37" s="70"/>
      <c r="R37" s="11"/>
    </row>
    <row r="38" spans="1:18" ht="18.75">
      <c r="I38" s="70"/>
      <c r="J38" s="84"/>
      <c r="K38" s="84"/>
      <c r="L38" s="84"/>
      <c r="M38" s="1314"/>
      <c r="N38" s="1323"/>
      <c r="O38" s="72"/>
      <c r="P38" s="72"/>
      <c r="Q38" s="1325"/>
      <c r="R38" s="84"/>
    </row>
    <row r="39" spans="1:18" ht="18.75">
      <c r="I39" s="70"/>
      <c r="J39" s="84"/>
      <c r="K39" s="84"/>
      <c r="L39" s="84"/>
      <c r="M39" s="1314"/>
      <c r="N39" s="1323"/>
      <c r="O39" s="72"/>
      <c r="P39" s="72"/>
      <c r="Q39" s="1325"/>
      <c r="R39" s="84"/>
    </row>
    <row r="40" spans="1:18" ht="18.75">
      <c r="I40" s="70"/>
      <c r="J40" s="84"/>
      <c r="K40" s="84"/>
      <c r="L40" s="84"/>
      <c r="M40" s="1314"/>
      <c r="N40" s="1323"/>
      <c r="O40" s="72"/>
      <c r="P40" s="72"/>
      <c r="Q40" s="1325"/>
      <c r="R40" s="84"/>
    </row>
    <row r="41" spans="1:18" ht="18.75">
      <c r="F41" s="37"/>
      <c r="I41" s="70"/>
      <c r="J41" s="84"/>
      <c r="K41" s="84"/>
      <c r="L41" s="84"/>
      <c r="M41" s="1314"/>
      <c r="N41" s="1323"/>
      <c r="O41" s="72"/>
      <c r="P41" s="72"/>
      <c r="Q41" s="1325"/>
      <c r="R41" s="84"/>
    </row>
    <row r="42" spans="1:18" ht="18.75">
      <c r="I42" s="91"/>
      <c r="J42" s="84"/>
      <c r="K42" s="84"/>
      <c r="L42" s="84"/>
      <c r="M42" s="1314"/>
      <c r="N42" s="1323"/>
      <c r="O42" s="92"/>
      <c r="P42" s="92"/>
      <c r="Q42" s="1325"/>
      <c r="R42" s="84"/>
    </row>
    <row r="43" spans="1:18" ht="18.75">
      <c r="I43" s="70"/>
      <c r="J43" s="84"/>
      <c r="K43" s="84"/>
      <c r="L43" s="84"/>
      <c r="M43" s="1314"/>
      <c r="N43" s="1323"/>
      <c r="O43" s="72"/>
      <c r="P43" s="72"/>
      <c r="Q43" s="1325"/>
      <c r="R43" s="84"/>
    </row>
    <row r="44" spans="1:18" ht="18.75">
      <c r="I44" s="70"/>
      <c r="J44" s="84"/>
      <c r="K44" s="84"/>
      <c r="L44" s="84"/>
      <c r="M44" s="1314"/>
      <c r="N44" s="1323"/>
      <c r="O44" s="72"/>
      <c r="P44" s="72"/>
      <c r="Q44" s="1325"/>
      <c r="R44" s="84"/>
    </row>
    <row r="45" spans="1:18" ht="18.75">
      <c r="I45" s="87"/>
      <c r="J45" s="93"/>
      <c r="K45" s="88"/>
      <c r="L45" s="70"/>
      <c r="M45" s="89"/>
      <c r="N45" s="90"/>
      <c r="O45" s="72"/>
      <c r="P45" s="72"/>
      <c r="Q45" s="70"/>
      <c r="R45" s="84"/>
    </row>
    <row r="46" spans="1:18" ht="18.75">
      <c r="I46" s="70"/>
      <c r="J46" s="84"/>
      <c r="K46" s="84"/>
      <c r="L46" s="84"/>
      <c r="M46" s="84"/>
      <c r="N46" s="90"/>
      <c r="O46" s="72"/>
      <c r="P46" s="72"/>
      <c r="Q46" s="83"/>
      <c r="R46" s="84"/>
    </row>
    <row r="47" spans="1:18" ht="18.75">
      <c r="I47" s="87"/>
      <c r="J47" s="93"/>
      <c r="K47" s="71"/>
      <c r="L47" s="94"/>
      <c r="M47" s="95"/>
      <c r="N47" s="81"/>
      <c r="O47" s="82"/>
      <c r="P47" s="82"/>
      <c r="Q47" s="94"/>
      <c r="R47" s="84"/>
    </row>
    <row r="48" spans="1:18" ht="18.75">
      <c r="I48" s="70"/>
      <c r="J48" s="70"/>
      <c r="K48" s="71"/>
      <c r="L48" s="83"/>
      <c r="M48" s="1320"/>
      <c r="N48" s="90"/>
      <c r="O48" s="72"/>
      <c r="P48" s="72"/>
      <c r="Q48" s="83"/>
      <c r="R48" s="84"/>
    </row>
    <row r="49" spans="9:18" ht="18.75">
      <c r="I49" s="70"/>
      <c r="J49" s="70"/>
      <c r="K49" s="71"/>
      <c r="L49" s="83"/>
      <c r="M49" s="1320"/>
      <c r="N49" s="90"/>
      <c r="O49" s="72"/>
      <c r="P49" s="72"/>
      <c r="Q49" s="83"/>
      <c r="R49" s="84"/>
    </row>
    <row r="50" spans="9:18" ht="18.75">
      <c r="I50" s="70"/>
      <c r="J50" s="70"/>
      <c r="K50" s="71"/>
      <c r="L50" s="83"/>
      <c r="M50" s="1320"/>
      <c r="N50" s="96"/>
      <c r="O50" s="83"/>
      <c r="P50" s="72"/>
      <c r="Q50" s="83"/>
      <c r="R50" s="84"/>
    </row>
    <row r="51" spans="9:18" ht="18.75">
      <c r="I51" s="70"/>
      <c r="J51" s="70"/>
      <c r="K51" s="71"/>
      <c r="L51" s="83"/>
      <c r="M51" s="1320"/>
      <c r="N51" s="96"/>
      <c r="O51" s="83"/>
      <c r="P51" s="72"/>
      <c r="Q51" s="83"/>
      <c r="R51" s="84"/>
    </row>
    <row r="52" spans="9:18" ht="18.75">
      <c r="I52" s="70"/>
      <c r="J52" s="70"/>
      <c r="K52" s="71"/>
      <c r="L52" s="83"/>
      <c r="M52" s="1320"/>
      <c r="N52" s="96"/>
      <c r="O52" s="83"/>
      <c r="P52" s="72"/>
      <c r="Q52" s="83"/>
      <c r="R52" s="84"/>
    </row>
    <row r="53" spans="9:18" ht="18.75">
      <c r="I53" s="87"/>
      <c r="J53" s="87"/>
      <c r="K53" s="88"/>
      <c r="L53" s="87"/>
      <c r="M53" s="87"/>
      <c r="N53" s="82"/>
      <c r="O53" s="82"/>
      <c r="P53" s="82"/>
      <c r="Q53" s="87"/>
      <c r="R53" s="84"/>
    </row>
    <row r="54" spans="9:18">
      <c r="I54" s="84"/>
      <c r="J54" s="84"/>
      <c r="K54" s="84"/>
      <c r="L54" s="84"/>
      <c r="M54" s="84"/>
      <c r="N54" s="84"/>
      <c r="O54" s="84"/>
      <c r="P54" s="84"/>
      <c r="Q54" s="84"/>
      <c r="R54" s="84"/>
    </row>
  </sheetData>
  <customSheetViews>
    <customSheetView guid="{F061D70D-DC66-4E66-A697-C78D8F5F6F58}" scale="85" showPageBreaks="1" fitToPage="1" printArea="1" view="pageBreakPreview" topLeftCell="A5">
      <selection activeCell="G21" sqref="G21:G22"/>
      <pageMargins left="0.59055118110236227" right="0.59055118110236227" top="0.86614173228346458" bottom="0.6692913385826772" header="0.19685039370078741" footer="0.19685039370078741"/>
      <printOptions horizontalCentered="1"/>
      <pageSetup paperSize="9" fitToHeight="0" orientation="landscape" r:id="rId1"/>
      <headerFooter alignWithMargins="0">
        <oddFooter>Page &amp;P</oddFooter>
      </headerFooter>
    </customSheetView>
    <customSheetView guid="{72EE3B03-4A2C-43F3-A23F-4052B1687838}" showPageBreaks="1" fitToPage="1" printArea="1" view="pageBreakPreview">
      <selection sqref="A1:B1"/>
      <pageMargins left="0.59055118110236227" right="0.59055118110236227" top="0.86614173228346458" bottom="0.6692913385826772" header="0.19685039370078741" footer="0.19685039370078741"/>
      <printOptions horizontalCentered="1"/>
      <pageSetup paperSize="9" fitToHeight="0" orientation="landscape" r:id="rId2"/>
      <headerFooter alignWithMargins="0">
        <oddFooter>Page &amp;P</oddFooter>
      </headerFooter>
    </customSheetView>
  </customSheetViews>
  <mergeCells count="21">
    <mergeCell ref="N38:N44"/>
    <mergeCell ref="N26:N36"/>
    <mergeCell ref="M35:M36"/>
    <mergeCell ref="Q38:Q44"/>
    <mergeCell ref="N11:N25"/>
    <mergeCell ref="Q11:Q25"/>
    <mergeCell ref="M24:M25"/>
    <mergeCell ref="Q26:Q36"/>
    <mergeCell ref="M48:M52"/>
    <mergeCell ref="L9:M9"/>
    <mergeCell ref="M42:M44"/>
    <mergeCell ref="A7:F7"/>
    <mergeCell ref="A37:C37"/>
    <mergeCell ref="D4:F4"/>
    <mergeCell ref="M38:M41"/>
    <mergeCell ref="A1:B1"/>
    <mergeCell ref="A2:B2"/>
    <mergeCell ref="D1:F1"/>
    <mergeCell ref="D2:F2"/>
    <mergeCell ref="A6:F6"/>
    <mergeCell ref="E37:F37"/>
  </mergeCells>
  <phoneticPr fontId="11" type="noConversion"/>
  <pageMargins left="0.79" right="0.27" top="1" bottom="1" header="0.5" footer="0.5"/>
  <pageSetup paperSize="9" fitToHeight="0" orientation="landscape" r:id="rId3"/>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A1:I21"/>
  <sheetViews>
    <sheetView view="pageBreakPreview" topLeftCell="A4" zoomScale="85" zoomScaleNormal="85" zoomScaleSheetLayoutView="85" workbookViewId="0">
      <selection activeCell="F17" sqref="F17"/>
    </sheetView>
  </sheetViews>
  <sheetFormatPr defaultColWidth="9.140625" defaultRowHeight="16.5"/>
  <cols>
    <col min="1" max="1" width="5.7109375" style="339" bestFit="1" customWidth="1"/>
    <col min="2" max="2" width="36.5703125" style="339" customWidth="1"/>
    <col min="3" max="3" width="28.7109375" style="345" customWidth="1"/>
    <col min="4" max="4" width="30" style="339" customWidth="1"/>
    <col min="5" max="5" width="14.28515625" style="339" customWidth="1"/>
    <col min="6" max="6" width="12.85546875" style="339" customWidth="1"/>
    <col min="7" max="7" width="16.28515625" style="339" customWidth="1"/>
    <col min="8" max="8" width="11.5703125" style="328" bestFit="1" customWidth="1"/>
    <col min="9" max="16384" width="9.140625" style="328"/>
  </cols>
  <sheetData>
    <row r="1" spans="1:8">
      <c r="A1" s="1523" t="s">
        <v>439</v>
      </c>
      <c r="B1" s="1523"/>
      <c r="C1" s="1523"/>
      <c r="D1" s="1465" t="s">
        <v>25</v>
      </c>
      <c r="E1" s="1465"/>
      <c r="F1" s="1465"/>
      <c r="G1" s="1465"/>
    </row>
    <row r="2" spans="1:8">
      <c r="A2" s="1522" t="s">
        <v>24</v>
      </c>
      <c r="B2" s="1522"/>
      <c r="C2" s="1522"/>
      <c r="D2" s="1465" t="s">
        <v>263</v>
      </c>
      <c r="E2" s="1465"/>
      <c r="F2" s="1465"/>
      <c r="G2" s="1465"/>
    </row>
    <row r="3" spans="1:8">
      <c r="A3" s="329"/>
      <c r="B3" s="329"/>
      <c r="C3" s="330"/>
      <c r="D3" s="330"/>
      <c r="E3" s="330"/>
      <c r="F3" s="331"/>
      <c r="G3" s="330"/>
    </row>
    <row r="4" spans="1:8">
      <c r="A4" s="329"/>
      <c r="B4" s="330"/>
      <c r="C4" s="330"/>
      <c r="D4" s="1469" t="str">
        <f>'[43]BIEU 1 - Tong hop DT, DS'!C4</f>
        <v>Hòa Bình, ngày        tháng        năm 2016</v>
      </c>
      <c r="E4" s="1470"/>
      <c r="F4" s="1470"/>
      <c r="G4" s="1470"/>
    </row>
    <row r="5" spans="1:8">
      <c r="A5" s="334"/>
      <c r="B5" s="330"/>
      <c r="C5" s="330"/>
      <c r="D5" s="330"/>
      <c r="E5" s="330"/>
      <c r="F5" s="331"/>
      <c r="G5" s="330"/>
    </row>
    <row r="6" spans="1:8" ht="39.75" customHeight="1">
      <c r="A6" s="1465" t="s">
        <v>563</v>
      </c>
      <c r="B6" s="1465"/>
      <c r="C6" s="1465"/>
      <c r="D6" s="1465"/>
      <c r="E6" s="1465"/>
      <c r="F6" s="1465"/>
      <c r="G6" s="1465"/>
    </row>
    <row r="7" spans="1:8" s="336" customFormat="1">
      <c r="A7" s="335"/>
      <c r="B7" s="335"/>
      <c r="C7" s="335"/>
      <c r="D7" s="335"/>
      <c r="E7" s="335"/>
      <c r="F7" s="335"/>
      <c r="G7" s="335"/>
    </row>
    <row r="8" spans="1:8" s="339" customFormat="1" ht="43.5" customHeight="1">
      <c r="A8" s="337" t="s">
        <v>12</v>
      </c>
      <c r="B8" s="337" t="s">
        <v>331</v>
      </c>
      <c r="C8" s="337" t="s">
        <v>332</v>
      </c>
      <c r="D8" s="337" t="s">
        <v>333</v>
      </c>
      <c r="E8" s="337" t="s">
        <v>334</v>
      </c>
      <c r="F8" s="338" t="s">
        <v>335</v>
      </c>
      <c r="G8" s="337" t="s">
        <v>20</v>
      </c>
    </row>
    <row r="9" spans="1:8" s="339" customFormat="1" ht="24.95" customHeight="1">
      <c r="A9" s="600">
        <v>1</v>
      </c>
      <c r="B9" s="601" t="s">
        <v>441</v>
      </c>
      <c r="C9" s="601" t="s">
        <v>564</v>
      </c>
      <c r="D9" s="601" t="s">
        <v>565</v>
      </c>
      <c r="E9" s="648"/>
      <c r="F9" s="708">
        <v>0.4</v>
      </c>
      <c r="G9" s="390" t="s">
        <v>579</v>
      </c>
      <c r="H9" s="340"/>
    </row>
    <row r="10" spans="1:8" s="339" customFormat="1" ht="24.95" customHeight="1">
      <c r="A10" s="600">
        <v>2</v>
      </c>
      <c r="B10" s="601" t="s">
        <v>443</v>
      </c>
      <c r="C10" s="601" t="s">
        <v>566</v>
      </c>
      <c r="D10" s="601" t="s">
        <v>567</v>
      </c>
      <c r="E10" s="648"/>
      <c r="F10" s="708">
        <v>0.2</v>
      </c>
      <c r="G10" s="390" t="s">
        <v>579</v>
      </c>
      <c r="H10" s="340"/>
    </row>
    <row r="11" spans="1:8" s="339" customFormat="1" ht="24.95" customHeight="1">
      <c r="A11" s="600">
        <v>3</v>
      </c>
      <c r="B11" s="601" t="s">
        <v>445</v>
      </c>
      <c r="C11" s="601" t="s">
        <v>554</v>
      </c>
      <c r="D11" s="601" t="s">
        <v>568</v>
      </c>
      <c r="E11" s="648"/>
      <c r="F11" s="708">
        <v>0.2</v>
      </c>
      <c r="G11" s="390" t="s">
        <v>579</v>
      </c>
      <c r="H11" s="340"/>
    </row>
    <row r="12" spans="1:8" s="339" customFormat="1" ht="24.95" customHeight="1">
      <c r="A12" s="600">
        <v>4</v>
      </c>
      <c r="B12" s="601" t="s">
        <v>447</v>
      </c>
      <c r="C12" s="625" t="s">
        <v>569</v>
      </c>
      <c r="D12" s="625" t="s">
        <v>570</v>
      </c>
      <c r="E12" s="648"/>
      <c r="F12" s="708">
        <v>1.5</v>
      </c>
      <c r="G12" s="390" t="s">
        <v>581</v>
      </c>
      <c r="H12" s="340"/>
    </row>
    <row r="13" spans="1:8" s="339" customFormat="1" ht="24.95" customHeight="1">
      <c r="A13" s="600">
        <v>5</v>
      </c>
      <c r="B13" s="601" t="s">
        <v>448</v>
      </c>
      <c r="C13" s="601" t="s">
        <v>571</v>
      </c>
      <c r="D13" s="601" t="s">
        <v>572</v>
      </c>
      <c r="E13" s="648"/>
      <c r="F13" s="708">
        <v>1.54</v>
      </c>
      <c r="G13" s="390" t="s">
        <v>583</v>
      </c>
      <c r="H13" s="340"/>
    </row>
    <row r="14" spans="1:8" s="339" customFormat="1" ht="24.95" customHeight="1">
      <c r="A14" s="600">
        <v>6</v>
      </c>
      <c r="B14" s="601" t="s">
        <v>449</v>
      </c>
      <c r="C14" s="601" t="s">
        <v>554</v>
      </c>
      <c r="D14" s="601" t="s">
        <v>573</v>
      </c>
      <c r="E14" s="648"/>
      <c r="F14" s="708">
        <v>0.82</v>
      </c>
      <c r="G14" s="390" t="s">
        <v>580</v>
      </c>
      <c r="H14" s="340"/>
    </row>
    <row r="15" spans="1:8" s="339" customFormat="1" ht="24.95" customHeight="1">
      <c r="A15" s="600">
        <v>7</v>
      </c>
      <c r="B15" s="601" t="s">
        <v>450</v>
      </c>
      <c r="C15" s="601" t="s">
        <v>574</v>
      </c>
      <c r="D15" s="601" t="s">
        <v>575</v>
      </c>
      <c r="E15" s="648"/>
      <c r="F15" s="708">
        <v>0.5</v>
      </c>
      <c r="G15" s="390" t="s">
        <v>585</v>
      </c>
      <c r="H15" s="340"/>
    </row>
    <row r="16" spans="1:8" s="339" customFormat="1" ht="24.95" customHeight="1">
      <c r="A16" s="600">
        <v>8</v>
      </c>
      <c r="B16" s="601" t="s">
        <v>451</v>
      </c>
      <c r="C16" s="625" t="s">
        <v>576</v>
      </c>
      <c r="D16" s="625" t="s">
        <v>577</v>
      </c>
      <c r="E16" s="648"/>
      <c r="F16" s="708">
        <v>1.23</v>
      </c>
      <c r="G16" s="390" t="s">
        <v>582</v>
      </c>
      <c r="H16" s="340"/>
    </row>
    <row r="17" spans="1:9" s="339" customFormat="1" ht="24.95" customHeight="1">
      <c r="A17" s="600">
        <v>9</v>
      </c>
      <c r="B17" s="601" t="s">
        <v>452</v>
      </c>
      <c r="C17" s="625" t="s">
        <v>578</v>
      </c>
      <c r="D17" s="625" t="s">
        <v>576</v>
      </c>
      <c r="E17" s="648"/>
      <c r="F17" s="708">
        <v>2.33</v>
      </c>
      <c r="G17" s="390" t="s">
        <v>584</v>
      </c>
      <c r="H17" s="340"/>
    </row>
    <row r="18" spans="1:9" s="706" customFormat="1" ht="24.95" customHeight="1">
      <c r="A18" s="1524" t="s">
        <v>411</v>
      </c>
      <c r="B18" s="1525"/>
      <c r="C18" s="703"/>
      <c r="D18" s="703"/>
      <c r="E18" s="704"/>
      <c r="F18" s="707">
        <f>SUM(F9:F17)</f>
        <v>8.7200000000000006</v>
      </c>
      <c r="G18" s="337"/>
      <c r="H18" s="705"/>
    </row>
    <row r="19" spans="1:9">
      <c r="A19" s="341"/>
      <c r="B19" s="342"/>
      <c r="C19" s="343"/>
      <c r="D19" s="343"/>
      <c r="E19" s="344"/>
      <c r="F19" s="344"/>
      <c r="G19" s="341"/>
    </row>
    <row r="20" spans="1:9">
      <c r="A20" s="1522" t="str">
        <f>A1</f>
        <v>ỦY BAN NHÂN DÂN THÀNH PHỐ HÒA BÌNH</v>
      </c>
      <c r="B20" s="1522"/>
      <c r="C20" s="1522"/>
      <c r="D20" s="1522" t="str">
        <f>A2</f>
        <v>PHÒNG QUẢN LÝ ĐÔ THỊ</v>
      </c>
      <c r="E20" s="1522"/>
      <c r="F20" s="1522"/>
      <c r="G20" s="1522"/>
    </row>
    <row r="21" spans="1:9">
      <c r="I21" s="346"/>
    </row>
  </sheetData>
  <mergeCells count="9">
    <mergeCell ref="A20:C20"/>
    <mergeCell ref="D20:G20"/>
    <mergeCell ref="A1:C1"/>
    <mergeCell ref="D1:G1"/>
    <mergeCell ref="A2:C2"/>
    <mergeCell ref="D2:G2"/>
    <mergeCell ref="D4:G4"/>
    <mergeCell ref="A6:G6"/>
    <mergeCell ref="A18:B18"/>
  </mergeCells>
  <pageMargins left="0.7" right="0.7" top="1.06" bottom="0.75" header="0.3" footer="0.3"/>
  <pageSetup paperSize="9" scale="90" fitToHeight="0"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pageSetUpPr fitToPage="1"/>
  </sheetPr>
  <dimension ref="A1:F18"/>
  <sheetViews>
    <sheetView view="pageBreakPreview" zoomScaleNormal="100" zoomScaleSheetLayoutView="100" workbookViewId="0">
      <selection activeCell="H22" sqref="H22"/>
    </sheetView>
  </sheetViews>
  <sheetFormatPr defaultColWidth="9.140625" defaultRowHeight="12.75"/>
  <cols>
    <col min="1" max="1" width="5.85546875" style="347" bestFit="1" customWidth="1"/>
    <col min="2" max="2" width="22.42578125" style="347" customWidth="1"/>
    <col min="3" max="3" width="24.5703125" style="347" customWidth="1"/>
    <col min="4" max="4" width="22" style="347" customWidth="1"/>
    <col min="5" max="5" width="25.42578125" style="347" customWidth="1"/>
    <col min="6" max="6" width="25" style="347" customWidth="1"/>
    <col min="7" max="16384" width="9.140625" style="347"/>
  </cols>
  <sheetData>
    <row r="1" spans="1:6" ht="15.75">
      <c r="A1" s="1527" t="s">
        <v>159</v>
      </c>
      <c r="B1" s="1527"/>
      <c r="C1" s="1527"/>
      <c r="E1" s="1528" t="s">
        <v>163</v>
      </c>
      <c r="F1" s="1528"/>
    </row>
    <row r="2" spans="1:6" ht="16.5">
      <c r="A2" s="1526" t="str">
        <f>'18.Thoát nc'!A2:C2</f>
        <v>PHÒNG QUẢN LÝ ĐÔ THỊ</v>
      </c>
      <c r="B2" s="1526"/>
      <c r="C2" s="1526"/>
      <c r="E2" s="1526" t="s">
        <v>21</v>
      </c>
      <c r="F2" s="1526"/>
    </row>
    <row r="3" spans="1:6" ht="12.75" customHeight="1">
      <c r="A3" s="218"/>
      <c r="B3" s="218"/>
      <c r="C3" s="218"/>
      <c r="D3" s="218"/>
      <c r="E3" s="218"/>
      <c r="F3" s="218"/>
    </row>
    <row r="4" spans="1:6" ht="16.5">
      <c r="A4" s="206"/>
      <c r="B4" s="207"/>
      <c r="C4" s="1529" t="str">
        <f>'[43]BIEU 1 - Tong hop DT, DS'!C4</f>
        <v>Hòa Bình, ngày        tháng        năm 2016</v>
      </c>
      <c r="D4" s="1530"/>
      <c r="E4" s="1530"/>
      <c r="F4" s="1530"/>
    </row>
    <row r="5" spans="1:6" ht="14.25" customHeight="1">
      <c r="A5" s="206"/>
      <c r="B5" s="207"/>
      <c r="C5" s="207"/>
      <c r="D5" s="207"/>
      <c r="E5" s="207"/>
      <c r="F5" s="207"/>
    </row>
    <row r="6" spans="1:6" ht="34.5" customHeight="1">
      <c r="A6" s="1486" t="s">
        <v>586</v>
      </c>
      <c r="B6" s="1486"/>
      <c r="C6" s="1486"/>
      <c r="D6" s="1486"/>
      <c r="E6" s="1486"/>
      <c r="F6" s="1486"/>
    </row>
    <row r="7" spans="1:6" ht="16.5" customHeight="1">
      <c r="A7" s="206"/>
      <c r="B7" s="207"/>
      <c r="C7" s="207"/>
      <c r="D7" s="207"/>
      <c r="E7" s="207"/>
      <c r="F7" s="207"/>
    </row>
    <row r="8" spans="1:6" ht="33">
      <c r="A8" s="348" t="s">
        <v>11</v>
      </c>
      <c r="B8" s="208" t="s">
        <v>336</v>
      </c>
      <c r="C8" s="208" t="s">
        <v>337</v>
      </c>
      <c r="D8" s="208" t="s">
        <v>338</v>
      </c>
      <c r="E8" s="208" t="s">
        <v>339</v>
      </c>
      <c r="F8" s="208" t="s">
        <v>20</v>
      </c>
    </row>
    <row r="9" spans="1:6" ht="16.5">
      <c r="A9" s="542">
        <v>1</v>
      </c>
      <c r="B9" s="631"/>
      <c r="C9" s="542"/>
      <c r="D9" s="542"/>
      <c r="E9" s="542"/>
      <c r="F9" s="542"/>
    </row>
    <row r="10" spans="1:6" ht="16.5">
      <c r="A10" s="542">
        <v>2</v>
      </c>
      <c r="B10" s="631"/>
      <c r="C10" s="542"/>
      <c r="D10" s="542"/>
      <c r="E10" s="542"/>
      <c r="F10" s="542"/>
    </row>
    <row r="11" spans="1:6" ht="16.5">
      <c r="A11" s="542">
        <v>3</v>
      </c>
      <c r="B11" s="631"/>
      <c r="C11" s="542"/>
      <c r="D11" s="542"/>
      <c r="E11" s="542"/>
      <c r="F11" s="542"/>
    </row>
    <row r="13" spans="1:6" ht="16.5" customHeight="1">
      <c r="A13" s="1526" t="str">
        <f>A1</f>
        <v>UBND THÀNH PHỐ HÒA BÌNH</v>
      </c>
      <c r="B13" s="1526"/>
      <c r="C13" s="1526"/>
      <c r="D13" s="1531" t="str">
        <f>A2</f>
        <v>PHÒNG QUẢN LÝ ĐÔ THỊ</v>
      </c>
      <c r="E13" s="1531"/>
      <c r="F13" s="1531"/>
    </row>
    <row r="14" spans="1:6" ht="16.5">
      <c r="A14" s="351"/>
      <c r="B14" s="351"/>
      <c r="C14" s="350"/>
      <c r="D14" s="350"/>
      <c r="E14" s="350"/>
    </row>
    <row r="18" spans="3:5" ht="16.5">
      <c r="C18" s="350"/>
      <c r="D18" s="350"/>
      <c r="E18" s="350"/>
    </row>
  </sheetData>
  <mergeCells count="8">
    <mergeCell ref="A13:C13"/>
    <mergeCell ref="A1:C1"/>
    <mergeCell ref="E1:F1"/>
    <mergeCell ref="E2:F2"/>
    <mergeCell ref="C4:F4"/>
    <mergeCell ref="A6:F6"/>
    <mergeCell ref="A2:C2"/>
    <mergeCell ref="D13:F13"/>
  </mergeCells>
  <printOptions horizontalCentered="1"/>
  <pageMargins left="0.7" right="0.7" top="1" bottom="0.75" header="0.3" footer="0.3"/>
  <pageSetup paperSize="9" fitToHeight="0"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E17"/>
  <sheetViews>
    <sheetView view="pageBreakPreview" zoomScale="85" zoomScaleNormal="85" zoomScaleSheetLayoutView="85" workbookViewId="0">
      <selection activeCell="D9" sqref="D9"/>
    </sheetView>
  </sheetViews>
  <sheetFormatPr defaultColWidth="9.140625" defaultRowHeight="16.5"/>
  <cols>
    <col min="1" max="1" width="4.5703125" style="353" bestFit="1" customWidth="1"/>
    <col min="2" max="2" width="51.85546875" style="353" customWidth="1"/>
    <col min="3" max="3" width="26.85546875" style="353" customWidth="1"/>
    <col min="4" max="4" width="29.28515625" style="353" customWidth="1"/>
    <col min="5" max="5" width="25.85546875" style="353" customWidth="1"/>
    <col min="6" max="6" width="15.140625" style="353" bestFit="1" customWidth="1"/>
    <col min="7" max="16384" width="9.140625" style="353"/>
  </cols>
  <sheetData>
    <row r="1" spans="1:5" ht="20.25" customHeight="1">
      <c r="A1" s="1532" t="str">
        <f>'[43]BIEU 16- Thoat nuoc'!A1:C1</f>
        <v>CÔNG TY CP MÔI TRƯỜNG ĐÔ THỊ HÒA BÌNH</v>
      </c>
      <c r="B1" s="1532"/>
      <c r="D1" s="1532" t="s">
        <v>25</v>
      </c>
      <c r="E1" s="1532"/>
    </row>
    <row r="2" spans="1:5" ht="16.5" customHeight="1">
      <c r="A2" s="1532"/>
      <c r="B2" s="1532"/>
      <c r="C2" s="354"/>
      <c r="D2" s="1532" t="s">
        <v>263</v>
      </c>
      <c r="E2" s="1532"/>
    </row>
    <row r="3" spans="1:5" ht="14.25" customHeight="1">
      <c r="A3" s="352"/>
      <c r="B3" s="352"/>
      <c r="C3" s="355"/>
      <c r="D3" s="355"/>
      <c r="E3" s="355"/>
    </row>
    <row r="4" spans="1:5" ht="16.5" customHeight="1">
      <c r="A4" s="355"/>
      <c r="B4" s="355"/>
      <c r="C4" s="1533" t="str">
        <f>'[43]BIEU 1 - Tong hop DT, DS'!C4</f>
        <v>Hòa Bình, ngày        tháng        năm 2016</v>
      </c>
      <c r="D4" s="1534"/>
      <c r="E4" s="1534"/>
    </row>
    <row r="5" spans="1:5" ht="18.75" customHeight="1">
      <c r="A5" s="355"/>
      <c r="B5" s="355"/>
      <c r="C5" s="355"/>
      <c r="D5" s="356"/>
      <c r="E5" s="356"/>
    </row>
    <row r="6" spans="1:5" ht="36.75" customHeight="1">
      <c r="A6" s="1532" t="s">
        <v>621</v>
      </c>
      <c r="B6" s="1532"/>
      <c r="C6" s="1532"/>
      <c r="D6" s="1532"/>
      <c r="E6" s="1532"/>
    </row>
    <row r="7" spans="1:5" ht="14.25" customHeight="1">
      <c r="A7" s="358"/>
      <c r="B7" s="358"/>
      <c r="C7" s="358"/>
      <c r="D7" s="358"/>
      <c r="E7" s="358"/>
    </row>
    <row r="8" spans="1:5" s="360" customFormat="1" ht="40.5" customHeight="1">
      <c r="A8" s="359" t="s">
        <v>12</v>
      </c>
      <c r="B8" s="359" t="s">
        <v>174</v>
      </c>
      <c r="C8" s="357" t="s">
        <v>409</v>
      </c>
      <c r="D8" s="357" t="s">
        <v>340</v>
      </c>
      <c r="E8" s="357" t="s">
        <v>341</v>
      </c>
    </row>
    <row r="9" spans="1:5" ht="24.95" customHeight="1">
      <c r="A9" s="361">
        <v>1</v>
      </c>
      <c r="B9" s="362" t="s">
        <v>342</v>
      </c>
      <c r="C9" s="363">
        <f>D9/E9*100</f>
        <v>1181.6121722240207</v>
      </c>
      <c r="D9" s="364">
        <v>1095</v>
      </c>
      <c r="E9" s="365">
        <v>92.67</v>
      </c>
    </row>
    <row r="10" spans="1:5" ht="24.95" customHeight="1">
      <c r="A10" s="361">
        <v>2</v>
      </c>
      <c r="B10" s="362" t="s">
        <v>343</v>
      </c>
      <c r="C10" s="363"/>
      <c r="D10" s="364"/>
      <c r="E10" s="365"/>
    </row>
    <row r="11" spans="1:5" ht="24.95" customHeight="1">
      <c r="A11" s="361">
        <v>3</v>
      </c>
      <c r="B11" s="362" t="s">
        <v>344</v>
      </c>
      <c r="C11" s="363"/>
      <c r="D11" s="364"/>
      <c r="E11" s="365"/>
    </row>
    <row r="12" spans="1:5" ht="24.95" customHeight="1">
      <c r="A12" s="361">
        <v>4</v>
      </c>
      <c r="B12" s="362" t="s">
        <v>345</v>
      </c>
      <c r="C12" s="366"/>
      <c r="D12" s="367"/>
      <c r="E12" s="365"/>
    </row>
    <row r="13" spans="1:5" ht="15" customHeight="1">
      <c r="A13" s="368"/>
      <c r="B13" s="369"/>
      <c r="C13" s="370"/>
      <c r="D13" s="371"/>
      <c r="E13" s="372"/>
    </row>
    <row r="14" spans="1:5">
      <c r="A14" s="1532"/>
      <c r="B14" s="1532"/>
      <c r="C14" s="1532" t="str">
        <f>A1</f>
        <v>CÔNG TY CP MÔI TRƯỜNG ĐÔ THỊ HÒA BÌNH</v>
      </c>
      <c r="D14" s="1532"/>
      <c r="E14" s="1532"/>
    </row>
    <row r="17" spans="4:4">
      <c r="D17" s="373"/>
    </row>
  </sheetData>
  <mergeCells count="8">
    <mergeCell ref="A14:B14"/>
    <mergeCell ref="C14:E14"/>
    <mergeCell ref="A1:B1"/>
    <mergeCell ref="D1:E1"/>
    <mergeCell ref="A2:B2"/>
    <mergeCell ref="D2:E2"/>
    <mergeCell ref="C4:E4"/>
    <mergeCell ref="A6:E6"/>
  </mergeCells>
  <printOptions horizontalCentered="1"/>
  <pageMargins left="0.7" right="0.7" top="0.98" bottom="0.75" header="0.3" footer="0.3"/>
  <pageSetup paperSize="9" scale="94" fitToHeight="0" orientation="landscape"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00"/>
    <pageSetUpPr fitToPage="1"/>
  </sheetPr>
  <dimension ref="A1:I33"/>
  <sheetViews>
    <sheetView view="pageBreakPreview" topLeftCell="A4" zoomScale="85" zoomScaleNormal="85" zoomScaleSheetLayoutView="85" workbookViewId="0">
      <selection activeCell="E17" sqref="E17:F17"/>
    </sheetView>
  </sheetViews>
  <sheetFormatPr defaultColWidth="9.140625" defaultRowHeight="14.25"/>
  <cols>
    <col min="1" max="1" width="6.5703125" style="374" customWidth="1"/>
    <col min="2" max="2" width="49.140625" style="374" customWidth="1"/>
    <col min="3" max="3" width="42.140625" style="374" customWidth="1"/>
    <col min="4" max="4" width="13.5703125" style="397" customWidth="1"/>
    <col min="5" max="5" width="19.28515625" style="397" customWidth="1"/>
    <col min="6" max="6" width="22.140625" style="374" customWidth="1"/>
    <col min="7" max="7" width="20.42578125" style="374" customWidth="1"/>
    <col min="8" max="8" width="14" style="374" bestFit="1" customWidth="1"/>
    <col min="9" max="16384" width="9.140625" style="374"/>
  </cols>
  <sheetData>
    <row r="1" spans="1:6" ht="18" customHeight="1">
      <c r="A1" s="1535" t="s">
        <v>454</v>
      </c>
      <c r="B1" s="1535"/>
      <c r="D1" s="1535" t="s">
        <v>25</v>
      </c>
      <c r="E1" s="1535"/>
      <c r="F1" s="1535"/>
    </row>
    <row r="2" spans="1:6" ht="18" customHeight="1">
      <c r="A2" s="1535"/>
      <c r="B2" s="1535"/>
      <c r="D2" s="1535" t="s">
        <v>263</v>
      </c>
      <c r="E2" s="1535"/>
      <c r="F2" s="1535"/>
    </row>
    <row r="3" spans="1:6" ht="11.25" customHeight="1">
      <c r="A3" s="375"/>
      <c r="B3" s="376"/>
      <c r="C3" s="377"/>
      <c r="D3" s="378"/>
      <c r="E3" s="378"/>
      <c r="F3" s="376"/>
    </row>
    <row r="4" spans="1:6" ht="16.5" customHeight="1">
      <c r="A4" s="377"/>
      <c r="B4" s="376"/>
      <c r="C4" s="376"/>
      <c r="D4" s="1543" t="str">
        <f>'[43]BIEU 1 - Tong hop DT, DS'!C4</f>
        <v>Hòa Bình, ngày        tháng        năm 2016</v>
      </c>
      <c r="E4" s="1544"/>
      <c r="F4" s="1544"/>
    </row>
    <row r="5" spans="1:6" ht="13.5" customHeight="1">
      <c r="A5" s="377"/>
      <c r="B5" s="376"/>
      <c r="C5" s="376"/>
      <c r="D5" s="379"/>
      <c r="E5" s="380"/>
      <c r="F5" s="380"/>
    </row>
    <row r="6" spans="1:6" ht="22.5" customHeight="1">
      <c r="A6" s="1545" t="s">
        <v>615</v>
      </c>
      <c r="B6" s="1545"/>
      <c r="C6" s="1545"/>
      <c r="D6" s="1545"/>
      <c r="E6" s="1545"/>
      <c r="F6" s="1545"/>
    </row>
    <row r="7" spans="1:6" ht="18" customHeight="1">
      <c r="A7" s="381"/>
      <c r="B7" s="381"/>
      <c r="C7" s="381"/>
      <c r="D7" s="381"/>
      <c r="E7" s="381"/>
      <c r="F7" s="381"/>
    </row>
    <row r="8" spans="1:6" s="384" customFormat="1" ht="16.5">
      <c r="A8" s="1536" t="s">
        <v>12</v>
      </c>
      <c r="B8" s="1536" t="s">
        <v>346</v>
      </c>
      <c r="C8" s="1536" t="s">
        <v>22</v>
      </c>
      <c r="D8" s="1538" t="s">
        <v>301</v>
      </c>
      <c r="E8" s="1539"/>
      <c r="F8" s="383" t="s">
        <v>20</v>
      </c>
    </row>
    <row r="9" spans="1:6" s="384" customFormat="1" ht="21.75" customHeight="1">
      <c r="A9" s="1537"/>
      <c r="B9" s="1537"/>
      <c r="C9" s="1537"/>
      <c r="D9" s="382" t="s">
        <v>347</v>
      </c>
      <c r="E9" s="382" t="s">
        <v>348</v>
      </c>
      <c r="F9" s="382"/>
    </row>
    <row r="10" spans="1:6" s="384" customFormat="1" ht="20.100000000000001" customHeight="1">
      <c r="A10" s="385" t="s">
        <v>13</v>
      </c>
      <c r="B10" s="386" t="s">
        <v>349</v>
      </c>
      <c r="C10" s="649"/>
      <c r="D10" s="387"/>
      <c r="E10" s="385"/>
      <c r="F10" s="385"/>
    </row>
    <row r="11" spans="1:6" s="384" customFormat="1" ht="20.100000000000001" customHeight="1">
      <c r="A11" s="388" t="s">
        <v>15</v>
      </c>
      <c r="B11" s="389" t="s">
        <v>614</v>
      </c>
      <c r="C11" s="388" t="s">
        <v>617</v>
      </c>
      <c r="D11" s="387" t="s">
        <v>293</v>
      </c>
      <c r="E11" s="394">
        <v>3000</v>
      </c>
      <c r="F11" s="385"/>
    </row>
    <row r="12" spans="1:6" s="384" customFormat="1" ht="20.100000000000001" customHeight="1">
      <c r="A12" s="388" t="s">
        <v>166</v>
      </c>
      <c r="B12" s="391" t="s">
        <v>616</v>
      </c>
      <c r="C12" s="390"/>
      <c r="D12" s="387" t="s">
        <v>293</v>
      </c>
      <c r="E12" s="394">
        <v>25982</v>
      </c>
      <c r="F12" s="385"/>
    </row>
    <row r="13" spans="1:6" s="384" customFormat="1" ht="20.100000000000001" customHeight="1">
      <c r="A13" s="385" t="s">
        <v>17</v>
      </c>
      <c r="B13" s="392" t="s">
        <v>350</v>
      </c>
      <c r="C13" s="390"/>
      <c r="D13" s="387"/>
      <c r="E13" s="393"/>
      <c r="F13" s="385"/>
    </row>
    <row r="14" spans="1:6" s="384" customFormat="1" ht="20.100000000000001" customHeight="1">
      <c r="A14" s="388" t="s">
        <v>16</v>
      </c>
      <c r="B14" s="389" t="s">
        <v>618</v>
      </c>
      <c r="C14" s="390" t="s">
        <v>619</v>
      </c>
      <c r="D14" s="387" t="s">
        <v>293</v>
      </c>
      <c r="E14" s="394">
        <v>1879</v>
      </c>
      <c r="F14" s="388"/>
    </row>
    <row r="15" spans="1:6" s="395" customFormat="1" ht="37.5" customHeight="1">
      <c r="A15" s="388" t="s">
        <v>169</v>
      </c>
      <c r="B15" s="389" t="s">
        <v>646</v>
      </c>
      <c r="C15" s="390" t="s">
        <v>647</v>
      </c>
      <c r="D15" s="387" t="s">
        <v>293</v>
      </c>
      <c r="E15" s="394">
        <v>300</v>
      </c>
      <c r="F15" s="385"/>
    </row>
    <row r="16" spans="1:6" s="395" customFormat="1" ht="20.100000000000001" customHeight="1">
      <c r="A16" s="1541" t="s">
        <v>411</v>
      </c>
      <c r="B16" s="1542"/>
      <c r="C16" s="649"/>
      <c r="D16" s="387"/>
      <c r="E16" s="393">
        <f>SUM(E11:E15)</f>
        <v>31161</v>
      </c>
      <c r="F16" s="699"/>
    </row>
    <row r="17" spans="1:9" ht="16.5">
      <c r="A17" s="396"/>
      <c r="B17" s="396"/>
      <c r="C17" s="1540"/>
      <c r="D17" s="1540"/>
      <c r="E17" s="1540"/>
      <c r="F17" s="1540"/>
    </row>
    <row r="18" spans="1:9" ht="18" customHeight="1">
      <c r="A18" s="1535"/>
      <c r="B18" s="1535"/>
      <c r="C18" s="1535" t="str">
        <f>A1</f>
        <v>ỦY BAN NHÂN DÂN XÃ SỦ NGÒI</v>
      </c>
      <c r="D18" s="1535"/>
      <c r="E18" s="1535"/>
      <c r="F18" s="1535"/>
    </row>
    <row r="19" spans="1:9" ht="19.5" customHeight="1"/>
    <row r="30" spans="1:9">
      <c r="H30" s="398"/>
      <c r="I30" s="399"/>
    </row>
    <row r="32" spans="1:9" ht="20.100000000000001" customHeight="1"/>
    <row r="33" ht="20.100000000000001" customHeight="1"/>
  </sheetData>
  <mergeCells count="15">
    <mergeCell ref="A18:B18"/>
    <mergeCell ref="C18:F18"/>
    <mergeCell ref="D1:F1"/>
    <mergeCell ref="D2:F2"/>
    <mergeCell ref="A8:A9"/>
    <mergeCell ref="B8:B9"/>
    <mergeCell ref="C8:C9"/>
    <mergeCell ref="D8:E8"/>
    <mergeCell ref="C17:D17"/>
    <mergeCell ref="E17:F17"/>
    <mergeCell ref="A16:B16"/>
    <mergeCell ref="A1:B1"/>
    <mergeCell ref="A2:B2"/>
    <mergeCell ref="D4:F4"/>
    <mergeCell ref="A6:F6"/>
  </mergeCells>
  <pageMargins left="0.7" right="0.7" top="1" bottom="0.75" header="0.3" footer="0.3"/>
  <pageSetup paperSize="9" scale="85" fitToHeight="0" orientation="landscape"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E39"/>
  <sheetViews>
    <sheetView view="pageBreakPreview" zoomScale="85" zoomScaleNormal="100" zoomScaleSheetLayoutView="85" workbookViewId="0">
      <pane xSplit="2" ySplit="6" topLeftCell="C7" activePane="bottomRight" state="frozen"/>
      <selection activeCell="C23" sqref="C23"/>
      <selection pane="topRight" activeCell="C23" sqref="C23"/>
      <selection pane="bottomLeft" activeCell="C23" sqref="C23"/>
      <selection pane="bottomRight" activeCell="E15" sqref="E15"/>
    </sheetView>
  </sheetViews>
  <sheetFormatPr defaultColWidth="9.140625" defaultRowHeight="15"/>
  <cols>
    <col min="1" max="1" width="4.85546875" style="1023" customWidth="1"/>
    <col min="2" max="2" width="51.28515625" style="1023" customWidth="1"/>
    <col min="3" max="3" width="12.85546875" style="1024" customWidth="1"/>
    <col min="4" max="4" width="27" style="1275" customWidth="1"/>
    <col min="5" max="5" width="21.5703125" style="1023" customWidth="1"/>
    <col min="6" max="16384" width="9.140625" style="1023"/>
  </cols>
  <sheetData>
    <row r="1" spans="1:5" ht="16.5">
      <c r="E1" s="890" t="s">
        <v>861</v>
      </c>
    </row>
    <row r="2" spans="1:5" s="1282" customFormat="1" ht="21" customHeight="1">
      <c r="A2" s="1430" t="str">
        <f>'B8. Bienche '!A2:D2</f>
        <v>UBND TỈNH BẮC KẠN</v>
      </c>
      <c r="B2" s="1431"/>
      <c r="C2" s="1431" t="s">
        <v>25</v>
      </c>
      <c r="D2" s="1431"/>
      <c r="E2" s="1431"/>
    </row>
    <row r="3" spans="1:5" ht="21" customHeight="1">
      <c r="A3" s="1431"/>
      <c r="B3" s="1431"/>
      <c r="C3" s="1547" t="s">
        <v>263</v>
      </c>
      <c r="D3" s="1547"/>
      <c r="E3" s="1547"/>
    </row>
    <row r="4" spans="1:5" ht="30.6" customHeight="1">
      <c r="A4" s="1439" t="s">
        <v>775</v>
      </c>
      <c r="B4" s="1439"/>
      <c r="C4" s="1439"/>
      <c r="D4" s="1439"/>
      <c r="E4" s="1439"/>
    </row>
    <row r="5" spans="1:5" ht="21.75" customHeight="1">
      <c r="A5" s="1548" t="str">
        <f>'B8. Bienche '!A6:K6</f>
        <v>(Kèm theo Đề án số       /ĐA-UBND ngày       /6/2022 của UBND tỉnh Bắc Kạn)</v>
      </c>
      <c r="B5" s="1548"/>
      <c r="C5" s="1548"/>
      <c r="D5" s="1548"/>
      <c r="E5" s="1548"/>
    </row>
    <row r="6" spans="1:5" s="1034" customFormat="1" ht="50.25" customHeight="1">
      <c r="A6" s="1105" t="s">
        <v>12</v>
      </c>
      <c r="B6" s="1212" t="s">
        <v>1117</v>
      </c>
      <c r="C6" s="1212" t="s">
        <v>1118</v>
      </c>
      <c r="D6" s="1276" t="s">
        <v>1132</v>
      </c>
      <c r="E6" s="1212" t="s">
        <v>20</v>
      </c>
    </row>
    <row r="7" spans="1:5" s="1025" customFormat="1" ht="21" customHeight="1">
      <c r="A7" s="1106"/>
      <c r="B7" s="1213" t="s">
        <v>1055</v>
      </c>
      <c r="C7" s="970"/>
      <c r="D7" s="1298">
        <f>D8+D18+D36</f>
        <v>5110</v>
      </c>
      <c r="E7" s="971"/>
    </row>
    <row r="8" spans="1:5" s="1025" customFormat="1" ht="21" customHeight="1">
      <c r="A8" s="1214">
        <v>1</v>
      </c>
      <c r="B8" s="1213" t="s">
        <v>801</v>
      </c>
      <c r="C8" s="1215" t="s">
        <v>1056</v>
      </c>
      <c r="D8" s="1299">
        <f>SUM(D9:D17)</f>
        <v>3980.8700000000003</v>
      </c>
      <c r="E8" s="1216"/>
    </row>
    <row r="9" spans="1:5" s="1025" customFormat="1" ht="21" customHeight="1">
      <c r="A9" s="1217" t="s">
        <v>15</v>
      </c>
      <c r="B9" s="1218" t="s">
        <v>1057</v>
      </c>
      <c r="C9" s="1219" t="s">
        <v>1058</v>
      </c>
      <c r="D9" s="1300">
        <v>173.83</v>
      </c>
      <c r="E9" s="1216"/>
    </row>
    <row r="10" spans="1:5" s="1025" customFormat="1" ht="21" customHeight="1">
      <c r="A10" s="1217" t="s">
        <v>166</v>
      </c>
      <c r="B10" s="1218" t="s">
        <v>1059</v>
      </c>
      <c r="C10" s="1219" t="s">
        <v>1060</v>
      </c>
      <c r="D10" s="1300"/>
      <c r="E10" s="1216"/>
    </row>
    <row r="11" spans="1:5" s="1026" customFormat="1" ht="21" customHeight="1">
      <c r="A11" s="1217" t="s">
        <v>178</v>
      </c>
      <c r="B11" s="1218" t="s">
        <v>1062</v>
      </c>
      <c r="C11" s="1219" t="s">
        <v>1063</v>
      </c>
      <c r="D11" s="1300">
        <v>178.65</v>
      </c>
      <c r="E11" s="1220"/>
    </row>
    <row r="12" spans="1:5" s="1027" customFormat="1" ht="21" customHeight="1">
      <c r="A12" s="1217" t="s">
        <v>179</v>
      </c>
      <c r="B12" s="1218" t="s">
        <v>1064</v>
      </c>
      <c r="C12" s="1219" t="s">
        <v>1065</v>
      </c>
      <c r="D12" s="1300">
        <v>135.9</v>
      </c>
      <c r="E12" s="1216"/>
    </row>
    <row r="13" spans="1:5" ht="21" customHeight="1">
      <c r="A13" s="1217" t="s">
        <v>181</v>
      </c>
      <c r="B13" s="1218" t="s">
        <v>1066</v>
      </c>
      <c r="C13" s="1219" t="s">
        <v>1067</v>
      </c>
      <c r="D13" s="1300">
        <v>408.05</v>
      </c>
      <c r="E13" s="1216"/>
    </row>
    <row r="14" spans="1:5" ht="21" customHeight="1">
      <c r="A14" s="1217" t="s">
        <v>182</v>
      </c>
      <c r="B14" s="1218" t="s">
        <v>1068</v>
      </c>
      <c r="C14" s="1219" t="s">
        <v>1069</v>
      </c>
      <c r="D14" s="1301" t="s">
        <v>1061</v>
      </c>
      <c r="E14" s="1216"/>
    </row>
    <row r="15" spans="1:5" ht="21" customHeight="1">
      <c r="A15" s="1217" t="s">
        <v>195</v>
      </c>
      <c r="B15" s="1218" t="s">
        <v>1070</v>
      </c>
      <c r="C15" s="1219" t="s">
        <v>1071</v>
      </c>
      <c r="D15" s="1300">
        <v>3079.24</v>
      </c>
      <c r="E15" s="1216"/>
    </row>
    <row r="16" spans="1:5" s="1027" customFormat="1" ht="21" customHeight="1">
      <c r="A16" s="1217" t="s">
        <v>197</v>
      </c>
      <c r="B16" s="1218" t="s">
        <v>1072</v>
      </c>
      <c r="C16" s="1219" t="s">
        <v>1073</v>
      </c>
      <c r="D16" s="1300">
        <v>4.34</v>
      </c>
      <c r="E16" s="1220"/>
    </row>
    <row r="17" spans="1:5" ht="21" customHeight="1">
      <c r="A17" s="1217" t="s">
        <v>199</v>
      </c>
      <c r="B17" s="1218" t="s">
        <v>1074</v>
      </c>
      <c r="C17" s="1219" t="s">
        <v>1075</v>
      </c>
      <c r="D17" s="1300">
        <v>0.86</v>
      </c>
      <c r="E17" s="1216"/>
    </row>
    <row r="18" spans="1:5" ht="21" customHeight="1">
      <c r="A18" s="1214">
        <v>2</v>
      </c>
      <c r="B18" s="1213" t="s">
        <v>1076</v>
      </c>
      <c r="C18" s="1215" t="s">
        <v>1077</v>
      </c>
      <c r="D18" s="1299">
        <f>SUM(D19:D34)</f>
        <v>1041.69</v>
      </c>
      <c r="E18" s="1216"/>
    </row>
    <row r="19" spans="1:5" ht="21" customHeight="1">
      <c r="A19" s="1217" t="s">
        <v>16</v>
      </c>
      <c r="B19" s="1218" t="s">
        <v>1078</v>
      </c>
      <c r="C19" s="1219" t="s">
        <v>1079</v>
      </c>
      <c r="D19" s="1300">
        <v>16.41</v>
      </c>
      <c r="E19" s="1216"/>
    </row>
    <row r="20" spans="1:5" ht="21" customHeight="1">
      <c r="A20" s="1217" t="s">
        <v>169</v>
      </c>
      <c r="B20" s="1218" t="s">
        <v>1080</v>
      </c>
      <c r="C20" s="1219" t="s">
        <v>1081</v>
      </c>
      <c r="D20" s="1300">
        <v>800.62</v>
      </c>
      <c r="E20" s="1216"/>
    </row>
    <row r="21" spans="1:5" ht="21" customHeight="1">
      <c r="A21" s="1217" t="s">
        <v>170</v>
      </c>
      <c r="B21" s="1218" t="s">
        <v>1082</v>
      </c>
      <c r="C21" s="1219" t="s">
        <v>1083</v>
      </c>
      <c r="D21" s="1300">
        <v>1.1000000000000001</v>
      </c>
      <c r="E21" s="1216"/>
    </row>
    <row r="22" spans="1:5" ht="21" customHeight="1">
      <c r="A22" s="1217" t="s">
        <v>206</v>
      </c>
      <c r="B22" s="1218" t="s">
        <v>1084</v>
      </c>
      <c r="C22" s="1219" t="s">
        <v>1085</v>
      </c>
      <c r="D22" s="1300" t="s">
        <v>1061</v>
      </c>
      <c r="E22" s="1216"/>
    </row>
    <row r="23" spans="1:5" ht="21" customHeight="1">
      <c r="A23" s="1217" t="s">
        <v>208</v>
      </c>
      <c r="B23" s="1218" t="s">
        <v>1086</v>
      </c>
      <c r="C23" s="1219" t="s">
        <v>1087</v>
      </c>
      <c r="D23" s="1300">
        <v>3.68</v>
      </c>
      <c r="E23" s="1216"/>
    </row>
    <row r="24" spans="1:5" ht="21" customHeight="1">
      <c r="A24" s="1217" t="s">
        <v>209</v>
      </c>
      <c r="B24" s="1218" t="s">
        <v>1088</v>
      </c>
      <c r="C24" s="1219" t="s">
        <v>1089</v>
      </c>
      <c r="D24" s="1300" t="s">
        <v>1061</v>
      </c>
      <c r="E24" s="1216"/>
    </row>
    <row r="25" spans="1:5" ht="21" customHeight="1">
      <c r="A25" s="1217" t="s">
        <v>211</v>
      </c>
      <c r="B25" s="1218" t="s">
        <v>1090</v>
      </c>
      <c r="C25" s="1219" t="s">
        <v>1091</v>
      </c>
      <c r="D25" s="1300" t="s">
        <v>1061</v>
      </c>
      <c r="E25" s="1221"/>
    </row>
    <row r="26" spans="1:5" ht="21" customHeight="1">
      <c r="A26" s="1217" t="s">
        <v>213</v>
      </c>
      <c r="B26" s="1218" t="s">
        <v>1092</v>
      </c>
      <c r="C26" s="1219" t="s">
        <v>1093</v>
      </c>
      <c r="D26" s="1300" t="s">
        <v>1061</v>
      </c>
      <c r="E26" s="1221"/>
    </row>
    <row r="27" spans="1:5" s="1026" customFormat="1" ht="21" customHeight="1">
      <c r="A27" s="1217" t="s">
        <v>215</v>
      </c>
      <c r="B27" s="1218" t="s">
        <v>1094</v>
      </c>
      <c r="C27" s="1219" t="s">
        <v>1095</v>
      </c>
      <c r="D27" s="1300">
        <v>0.21</v>
      </c>
      <c r="E27" s="1220"/>
    </row>
    <row r="28" spans="1:5" ht="21" customHeight="1">
      <c r="A28" s="1217" t="s">
        <v>217</v>
      </c>
      <c r="B28" s="1218" t="s">
        <v>1096</v>
      </c>
      <c r="C28" s="1219" t="s">
        <v>1097</v>
      </c>
      <c r="D28" s="1300">
        <v>0.01</v>
      </c>
      <c r="E28" s="1216"/>
    </row>
    <row r="29" spans="1:5" ht="32.450000000000003" customHeight="1">
      <c r="A29" s="1217" t="s">
        <v>219</v>
      </c>
      <c r="B29" s="1218" t="s">
        <v>1098</v>
      </c>
      <c r="C29" s="1219" t="s">
        <v>1099</v>
      </c>
      <c r="D29" s="1300">
        <v>3.69</v>
      </c>
      <c r="E29" s="1222"/>
    </row>
    <row r="30" spans="1:5" ht="21" customHeight="1">
      <c r="A30" s="1217" t="s">
        <v>221</v>
      </c>
      <c r="B30" s="1218" t="s">
        <v>1100</v>
      </c>
      <c r="C30" s="1219" t="s">
        <v>1101</v>
      </c>
      <c r="D30" s="1300" t="s">
        <v>1061</v>
      </c>
      <c r="E30" s="1222"/>
    </row>
    <row r="31" spans="1:5" ht="21" customHeight="1">
      <c r="A31" s="1217" t="s">
        <v>223</v>
      </c>
      <c r="B31" s="1218" t="s">
        <v>1102</v>
      </c>
      <c r="C31" s="1219" t="s">
        <v>1103</v>
      </c>
      <c r="D31" s="1279">
        <v>40.89</v>
      </c>
      <c r="E31" s="1216"/>
    </row>
    <row r="32" spans="1:5" ht="21" customHeight="1">
      <c r="A32" s="1217" t="s">
        <v>1104</v>
      </c>
      <c r="B32" s="1218" t="s">
        <v>1105</v>
      </c>
      <c r="C32" s="1219" t="s">
        <v>1106</v>
      </c>
      <c r="D32" s="1279">
        <v>138.41999999999999</v>
      </c>
      <c r="E32" s="1222"/>
    </row>
    <row r="33" spans="1:5" ht="21" customHeight="1">
      <c r="A33" s="1217" t="s">
        <v>1107</v>
      </c>
      <c r="B33" s="1218" t="s">
        <v>1108</v>
      </c>
      <c r="C33" s="1219" t="s">
        <v>1109</v>
      </c>
      <c r="D33" s="1277" t="s">
        <v>1061</v>
      </c>
      <c r="E33" s="1222"/>
    </row>
    <row r="34" spans="1:5" ht="21" customHeight="1">
      <c r="A34" s="1217" t="s">
        <v>1110</v>
      </c>
      <c r="B34" s="1218" t="s">
        <v>1111</v>
      </c>
      <c r="C34" s="1219" t="s">
        <v>1112</v>
      </c>
      <c r="D34" s="1279">
        <v>36.659999999999997</v>
      </c>
      <c r="E34" s="1222"/>
    </row>
    <row r="35" spans="1:5" ht="21" customHeight="1">
      <c r="A35" s="1217"/>
      <c r="B35" s="1218" t="s">
        <v>1113</v>
      </c>
      <c r="C35" s="1219" t="s">
        <v>1112</v>
      </c>
      <c r="D35" s="1277">
        <v>36.659999999999997</v>
      </c>
      <c r="E35" s="1223"/>
    </row>
    <row r="36" spans="1:5" ht="21" customHeight="1">
      <c r="A36" s="1214">
        <v>3</v>
      </c>
      <c r="B36" s="1213" t="s">
        <v>860</v>
      </c>
      <c r="C36" s="1215" t="s">
        <v>1114</v>
      </c>
      <c r="D36" s="1280">
        <v>87.44</v>
      </c>
      <c r="E36" s="1216"/>
    </row>
    <row r="37" spans="1:5" ht="21" customHeight="1">
      <c r="A37" s="1224">
        <v>4</v>
      </c>
      <c r="B37" s="1225" t="s">
        <v>1115</v>
      </c>
      <c r="C37" s="1226" t="s">
        <v>1116</v>
      </c>
      <c r="D37" s="1278" t="s">
        <v>1061</v>
      </c>
      <c r="E37" s="1227"/>
    </row>
    <row r="38" spans="1:5" ht="21.95" customHeight="1">
      <c r="A38" s="1035"/>
      <c r="B38" s="1546"/>
      <c r="C38" s="1546"/>
      <c r="D38" s="1546"/>
      <c r="E38" s="1035"/>
    </row>
    <row r="39" spans="1:5" s="1053" customFormat="1" ht="21.95" customHeight="1">
      <c r="A39" s="1365" t="s">
        <v>768</v>
      </c>
      <c r="B39" s="1365"/>
      <c r="C39" s="1365" t="s">
        <v>1195</v>
      </c>
      <c r="D39" s="1365"/>
      <c r="E39" s="1365"/>
    </row>
  </sheetData>
  <mergeCells count="9">
    <mergeCell ref="A39:B39"/>
    <mergeCell ref="C39:E39"/>
    <mergeCell ref="B38:D38"/>
    <mergeCell ref="A2:B2"/>
    <mergeCell ref="C2:E2"/>
    <mergeCell ref="A3:B3"/>
    <mergeCell ref="C3:E3"/>
    <mergeCell ref="A4:E4"/>
    <mergeCell ref="A5:E5"/>
  </mergeCells>
  <pageMargins left="0.52" right="0.4" top="0.52" bottom="0.42" header="0.3" footer="0.3"/>
  <pageSetup paperSize="9" scale="79" fitToHeight="0" orientation="portrait" verticalDpi="3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L40"/>
  <sheetViews>
    <sheetView view="pageBreakPreview" zoomScaleNormal="100" zoomScaleSheetLayoutView="100" workbookViewId="0">
      <pane xSplit="4" ySplit="9" topLeftCell="E10" activePane="bottomRight" state="frozen"/>
      <selection activeCell="C23" sqref="C23"/>
      <selection pane="topRight" activeCell="C23" sqref="C23"/>
      <selection pane="bottomLeft" activeCell="C23" sqref="C23"/>
      <selection pane="bottomRight" activeCell="C23" sqref="C23"/>
    </sheetView>
  </sheetViews>
  <sheetFormatPr defaultColWidth="9.140625" defaultRowHeight="12.75"/>
  <cols>
    <col min="1" max="1" width="6.42578125" style="788" customWidth="1"/>
    <col min="2" max="2" width="33.140625" style="788" customWidth="1"/>
    <col min="3" max="3" width="10.85546875" style="788" customWidth="1"/>
    <col min="4" max="4" width="11.7109375" style="788" customWidth="1"/>
    <col min="5" max="5" width="16.42578125" style="788" customWidth="1"/>
    <col min="6" max="6" width="12.140625" style="788" customWidth="1"/>
    <col min="7" max="7" width="21.7109375" style="788" customWidth="1"/>
    <col min="8" max="8" width="26" style="788" customWidth="1"/>
    <col min="9" max="16384" width="9.140625" style="788"/>
  </cols>
  <sheetData>
    <row r="1" spans="1:12" ht="16.5">
      <c r="H1" s="977" t="s">
        <v>757</v>
      </c>
    </row>
    <row r="2" spans="1:12" ht="18" customHeight="1">
      <c r="A2" s="1555" t="str">
        <f>'B9. SDĐất '!A2:B2</f>
        <v>UBND TỈNH BẮC KẠN</v>
      </c>
      <c r="B2" s="1549"/>
      <c r="C2" s="1549"/>
      <c r="E2" s="789"/>
      <c r="F2" s="1549" t="s">
        <v>163</v>
      </c>
      <c r="G2" s="1549"/>
      <c r="H2" s="1549"/>
      <c r="I2" s="791"/>
      <c r="J2" s="791"/>
      <c r="K2" s="791"/>
      <c r="L2" s="791"/>
    </row>
    <row r="3" spans="1:12" ht="15.75">
      <c r="A3" s="1549"/>
      <c r="B3" s="1549"/>
      <c r="C3" s="1549"/>
      <c r="E3" s="789"/>
      <c r="F3" s="1549" t="s">
        <v>21</v>
      </c>
      <c r="G3" s="1549"/>
      <c r="H3" s="1549"/>
      <c r="I3" s="791"/>
      <c r="J3" s="791"/>
      <c r="K3" s="791"/>
      <c r="L3" s="791"/>
    </row>
    <row r="4" spans="1:12" ht="12" customHeight="1">
      <c r="A4" s="791"/>
      <c r="B4" s="791"/>
      <c r="C4" s="791"/>
      <c r="D4" s="791"/>
      <c r="E4" s="791"/>
      <c r="F4" s="792"/>
      <c r="G4" s="793"/>
      <c r="H4" s="793"/>
      <c r="I4" s="791"/>
      <c r="J4" s="791"/>
      <c r="K4" s="791"/>
      <c r="L4" s="791"/>
    </row>
    <row r="5" spans="1:12" ht="27" customHeight="1">
      <c r="A5" s="1556" t="s">
        <v>776</v>
      </c>
      <c r="B5" s="1556"/>
      <c r="C5" s="1556"/>
      <c r="D5" s="1556"/>
      <c r="E5" s="1556"/>
      <c r="F5" s="1556"/>
      <c r="G5" s="1556"/>
      <c r="H5" s="1556"/>
      <c r="I5" s="791"/>
      <c r="J5" s="791"/>
      <c r="K5" s="791"/>
      <c r="L5" s="791"/>
    </row>
    <row r="6" spans="1:12" ht="30" customHeight="1">
      <c r="A6" s="1553" t="str">
        <f>'B9. SDĐất '!A5:E5</f>
        <v>(Kèm theo Đề án số       /ĐA-UBND ngày       /6/2022 của UBND tỉnh Bắc Kạn)</v>
      </c>
      <c r="B6" s="1554"/>
      <c r="C6" s="1554"/>
      <c r="D6" s="1554"/>
      <c r="E6" s="1554"/>
      <c r="F6" s="1554"/>
      <c r="G6" s="1554"/>
      <c r="H6" s="1554"/>
      <c r="I6" s="791"/>
      <c r="J6" s="791"/>
      <c r="K6" s="791"/>
      <c r="L6" s="791"/>
    </row>
    <row r="7" spans="1:12" ht="12" customHeight="1">
      <c r="A7" s="790"/>
      <c r="B7" s="790"/>
      <c r="C7" s="790"/>
      <c r="D7" s="790"/>
      <c r="E7" s="790"/>
      <c r="F7" s="790"/>
      <c r="G7" s="790"/>
      <c r="H7" s="790"/>
      <c r="I7" s="791"/>
      <c r="J7" s="791"/>
      <c r="K7" s="791"/>
      <c r="L7" s="791"/>
    </row>
    <row r="8" spans="1:12" ht="15.75" customHeight="1">
      <c r="A8" s="1550" t="s">
        <v>12</v>
      </c>
      <c r="B8" s="1550" t="s">
        <v>299</v>
      </c>
      <c r="C8" s="1550" t="s">
        <v>300</v>
      </c>
      <c r="D8" s="1552" t="s">
        <v>301</v>
      </c>
      <c r="E8" s="1552"/>
      <c r="F8" s="1552"/>
      <c r="G8" s="1550" t="s">
        <v>22</v>
      </c>
      <c r="H8" s="1550" t="s">
        <v>20</v>
      </c>
      <c r="I8" s="791"/>
      <c r="J8" s="791"/>
      <c r="K8" s="791"/>
      <c r="L8" s="791"/>
    </row>
    <row r="9" spans="1:12" ht="35.25" customHeight="1">
      <c r="A9" s="1551"/>
      <c r="B9" s="1551"/>
      <c r="C9" s="1551"/>
      <c r="D9" s="1107" t="s">
        <v>302</v>
      </c>
      <c r="E9" s="1107" t="s">
        <v>303</v>
      </c>
      <c r="F9" s="1107" t="s">
        <v>1126</v>
      </c>
      <c r="G9" s="1551"/>
      <c r="H9" s="1551"/>
      <c r="I9" s="791"/>
      <c r="J9" s="791"/>
      <c r="K9" s="791"/>
      <c r="L9" s="791"/>
    </row>
    <row r="10" spans="1:12" ht="24.95" customHeight="1">
      <c r="A10" s="1108">
        <v>1</v>
      </c>
      <c r="B10" s="1109" t="s">
        <v>802</v>
      </c>
      <c r="C10" s="1110"/>
      <c r="D10" s="1110"/>
      <c r="E10" s="1110"/>
      <c r="F10" s="1110"/>
      <c r="G10" s="1110"/>
      <c r="H10" s="1111"/>
      <c r="I10" s="791"/>
      <c r="J10" s="791"/>
      <c r="K10" s="791"/>
      <c r="L10" s="791"/>
    </row>
    <row r="11" spans="1:12" s="794" customFormat="1" ht="38.25" customHeight="1">
      <c r="A11" s="1112" t="s">
        <v>15</v>
      </c>
      <c r="B11" s="1113" t="s">
        <v>1119</v>
      </c>
      <c r="C11" s="1112">
        <v>1</v>
      </c>
      <c r="D11" s="1112">
        <v>50</v>
      </c>
      <c r="E11" s="1114">
        <v>114</v>
      </c>
      <c r="F11" s="1115">
        <f>1.18*10000</f>
        <v>11800</v>
      </c>
      <c r="G11" s="1113" t="s">
        <v>1196</v>
      </c>
      <c r="H11" s="1113"/>
      <c r="I11" s="791"/>
      <c r="J11" s="791"/>
      <c r="K11" s="791"/>
      <c r="L11" s="791"/>
    </row>
    <row r="12" spans="1:12" ht="48.75" customHeight="1">
      <c r="A12" s="1116">
        <v>2</v>
      </c>
      <c r="B12" s="1117" t="s">
        <v>310</v>
      </c>
      <c r="C12" s="1112">
        <v>1</v>
      </c>
      <c r="D12" s="1112">
        <v>10</v>
      </c>
      <c r="E12" s="1112">
        <v>3</v>
      </c>
      <c r="F12" s="1115">
        <f>0.068*1000</f>
        <v>68</v>
      </c>
      <c r="G12" s="1113" t="s">
        <v>1197</v>
      </c>
      <c r="H12" s="1113"/>
      <c r="I12" s="791"/>
      <c r="J12" s="791"/>
      <c r="K12" s="791"/>
      <c r="L12" s="791"/>
    </row>
    <row r="13" spans="1:12" ht="42" customHeight="1">
      <c r="A13" s="1116">
        <v>3</v>
      </c>
      <c r="B13" s="1117" t="s">
        <v>311</v>
      </c>
      <c r="C13" s="1112">
        <v>3</v>
      </c>
      <c r="D13" s="1112">
        <v>5</v>
      </c>
      <c r="E13" s="1112">
        <v>6</v>
      </c>
      <c r="F13" s="1115">
        <v>150</v>
      </c>
      <c r="G13" s="1113" t="s">
        <v>1196</v>
      </c>
      <c r="H13" s="1113" t="s">
        <v>885</v>
      </c>
      <c r="I13" s="791"/>
      <c r="J13" s="791"/>
      <c r="K13" s="791"/>
      <c r="L13" s="791"/>
    </row>
    <row r="14" spans="1:12" ht="32.25" customHeight="1">
      <c r="A14" s="1118"/>
      <c r="B14" s="1119" t="s">
        <v>1049</v>
      </c>
      <c r="C14" s="1118"/>
      <c r="D14" s="1118"/>
      <c r="E14" s="1118"/>
      <c r="F14" s="1120">
        <f>SUM(F11:F13)</f>
        <v>12018</v>
      </c>
      <c r="G14" s="1118"/>
      <c r="H14" s="1118"/>
      <c r="I14" s="791"/>
      <c r="J14" s="791"/>
      <c r="K14" s="791"/>
      <c r="L14" s="791"/>
    </row>
    <row r="15" spans="1:12" ht="15.75">
      <c r="A15" s="791"/>
      <c r="B15" s="1549"/>
      <c r="C15" s="1549"/>
      <c r="D15" s="1549"/>
      <c r="E15" s="791"/>
      <c r="F15" s="1549"/>
      <c r="G15" s="1549"/>
      <c r="H15" s="1549"/>
      <c r="I15" s="791"/>
      <c r="J15" s="791"/>
      <c r="K15" s="791"/>
      <c r="L15" s="791"/>
    </row>
    <row r="16" spans="1:12" s="1053" customFormat="1" ht="21.95" customHeight="1">
      <c r="A16" s="1365" t="s">
        <v>768</v>
      </c>
      <c r="B16" s="1365"/>
      <c r="C16" s="1365"/>
      <c r="D16" s="1365"/>
      <c r="F16" s="1365" t="s">
        <v>1177</v>
      </c>
      <c r="G16" s="1365"/>
      <c r="H16" s="1365"/>
    </row>
    <row r="17" spans="1:12" ht="15.75">
      <c r="A17" s="791"/>
      <c r="B17" s="791"/>
      <c r="C17" s="791"/>
      <c r="D17" s="791"/>
      <c r="E17" s="791"/>
      <c r="F17" s="791"/>
      <c r="G17" s="791"/>
      <c r="H17" s="791"/>
      <c r="I17" s="791"/>
      <c r="J17" s="791"/>
      <c r="K17" s="791"/>
      <c r="L17" s="791"/>
    </row>
    <row r="18" spans="1:12" ht="15.75">
      <c r="A18" s="791"/>
      <c r="B18" s="791"/>
      <c r="C18" s="791"/>
      <c r="D18" s="791"/>
      <c r="E18" s="791"/>
      <c r="F18" s="791"/>
      <c r="G18" s="791"/>
      <c r="H18" s="791"/>
      <c r="I18" s="791"/>
      <c r="J18" s="791"/>
      <c r="K18" s="791"/>
      <c r="L18" s="791"/>
    </row>
    <row r="19" spans="1:12" ht="15.75">
      <c r="A19" s="791"/>
      <c r="B19" s="791"/>
      <c r="C19" s="791"/>
      <c r="D19" s="791"/>
      <c r="E19" s="791"/>
      <c r="F19" s="791"/>
      <c r="G19" s="791"/>
      <c r="H19" s="791"/>
      <c r="I19" s="791"/>
      <c r="J19" s="791"/>
      <c r="K19" s="791"/>
      <c r="L19" s="791"/>
    </row>
    <row r="20" spans="1:12" ht="15.75">
      <c r="A20" s="791"/>
      <c r="B20" s="791"/>
      <c r="C20" s="791"/>
      <c r="D20" s="791"/>
      <c r="E20" s="791"/>
      <c r="F20" s="1549"/>
      <c r="G20" s="1549"/>
      <c r="H20" s="1549"/>
      <c r="I20" s="791"/>
      <c r="J20" s="791"/>
      <c r="K20" s="791"/>
      <c r="L20" s="791"/>
    </row>
    <row r="21" spans="1:12" ht="15.75">
      <c r="A21" s="791"/>
      <c r="B21" s="791"/>
      <c r="C21" s="791"/>
      <c r="D21" s="791"/>
      <c r="E21" s="791"/>
      <c r="F21" s="1549"/>
      <c r="G21" s="1549"/>
      <c r="H21" s="1549"/>
      <c r="I21" s="791"/>
      <c r="J21" s="791"/>
      <c r="K21" s="791"/>
      <c r="L21" s="791"/>
    </row>
    <row r="22" spans="1:12" ht="15.75">
      <c r="A22" s="791"/>
      <c r="B22" s="791"/>
      <c r="C22" s="791"/>
      <c r="D22" s="791"/>
      <c r="E22" s="791"/>
      <c r="F22" s="791"/>
      <c r="G22" s="791"/>
      <c r="H22" s="791"/>
      <c r="I22" s="791"/>
      <c r="J22" s="791"/>
      <c r="K22" s="791"/>
      <c r="L22" s="791"/>
    </row>
    <row r="23" spans="1:12" ht="15.75">
      <c r="A23" s="791"/>
      <c r="B23" s="791"/>
      <c r="C23" s="791"/>
      <c r="D23" s="791"/>
      <c r="E23" s="791"/>
      <c r="F23" s="791"/>
      <c r="G23" s="791"/>
      <c r="H23" s="791"/>
      <c r="I23" s="791"/>
      <c r="J23" s="791"/>
      <c r="K23" s="791"/>
      <c r="L23" s="791"/>
    </row>
    <row r="24" spans="1:12" ht="15.75">
      <c r="A24" s="791"/>
      <c r="B24" s="791"/>
      <c r="C24" s="791"/>
      <c r="D24" s="791"/>
      <c r="E24" s="791"/>
      <c r="F24" s="791"/>
      <c r="G24" s="791"/>
      <c r="H24" s="791"/>
      <c r="I24" s="791"/>
      <c r="J24" s="791"/>
      <c r="K24" s="791"/>
      <c r="L24" s="791"/>
    </row>
    <row r="25" spans="1:12" ht="15.75">
      <c r="A25" s="791"/>
      <c r="B25" s="791"/>
      <c r="C25" s="791"/>
      <c r="D25" s="791"/>
      <c r="E25" s="791"/>
      <c r="F25" s="791"/>
      <c r="G25" s="791"/>
      <c r="H25" s="791"/>
      <c r="I25" s="791"/>
      <c r="J25" s="791"/>
      <c r="K25" s="791"/>
      <c r="L25" s="791"/>
    </row>
    <row r="26" spans="1:12" ht="15.75">
      <c r="A26" s="791"/>
      <c r="B26" s="791"/>
      <c r="C26" s="791"/>
      <c r="D26" s="791"/>
      <c r="E26" s="791"/>
      <c r="F26" s="791"/>
      <c r="G26" s="791"/>
      <c r="H26" s="791"/>
      <c r="I26" s="791"/>
      <c r="J26" s="791"/>
      <c r="K26" s="791"/>
      <c r="L26" s="791"/>
    </row>
    <row r="27" spans="1:12" ht="15.75">
      <c r="A27" s="791"/>
      <c r="B27" s="791"/>
      <c r="C27" s="791"/>
      <c r="D27" s="791"/>
      <c r="E27" s="791"/>
      <c r="F27" s="791"/>
      <c r="G27" s="791"/>
      <c r="H27" s="791"/>
      <c r="I27" s="791"/>
      <c r="J27" s="791"/>
      <c r="K27" s="791"/>
      <c r="L27" s="791"/>
    </row>
    <row r="28" spans="1:12" ht="15.75">
      <c r="A28" s="791"/>
      <c r="B28" s="791"/>
      <c r="C28" s="791"/>
      <c r="D28" s="791"/>
      <c r="E28" s="791"/>
      <c r="F28" s="791"/>
      <c r="G28" s="791"/>
      <c r="H28" s="791"/>
      <c r="I28" s="791"/>
      <c r="J28" s="791"/>
      <c r="K28" s="791"/>
      <c r="L28" s="791"/>
    </row>
    <row r="29" spans="1:12" ht="15.75">
      <c r="A29" s="791"/>
      <c r="B29" s="791"/>
      <c r="C29" s="791"/>
      <c r="D29" s="791"/>
      <c r="E29" s="791"/>
      <c r="F29" s="791"/>
      <c r="G29" s="791"/>
      <c r="H29" s="791"/>
      <c r="I29" s="791"/>
      <c r="J29" s="791"/>
      <c r="K29" s="791"/>
      <c r="L29" s="791"/>
    </row>
    <row r="30" spans="1:12" ht="15.75">
      <c r="A30" s="791"/>
      <c r="B30" s="791"/>
      <c r="C30" s="791"/>
      <c r="D30" s="791"/>
      <c r="E30" s="791"/>
      <c r="F30" s="791"/>
      <c r="G30" s="791"/>
      <c r="H30" s="791"/>
      <c r="I30" s="791"/>
      <c r="J30" s="791"/>
      <c r="K30" s="791"/>
      <c r="L30" s="791"/>
    </row>
    <row r="31" spans="1:12" ht="15.75">
      <c r="A31" s="791"/>
      <c r="B31" s="791"/>
      <c r="C31" s="791"/>
      <c r="D31" s="791"/>
      <c r="E31" s="791"/>
      <c r="F31" s="791"/>
      <c r="G31" s="791"/>
      <c r="H31" s="791"/>
      <c r="I31" s="791"/>
      <c r="J31" s="791"/>
      <c r="K31" s="791"/>
      <c r="L31" s="791"/>
    </row>
    <row r="32" spans="1:12" ht="15.75">
      <c r="A32" s="791"/>
      <c r="B32" s="791"/>
      <c r="C32" s="791"/>
      <c r="D32" s="791"/>
      <c r="E32" s="791"/>
      <c r="F32" s="791"/>
      <c r="G32" s="791"/>
      <c r="H32" s="791"/>
      <c r="I32" s="791"/>
      <c r="J32" s="791"/>
      <c r="K32" s="791"/>
      <c r="L32" s="791"/>
    </row>
    <row r="33" spans="9:12" ht="15.75">
      <c r="I33" s="791"/>
      <c r="J33" s="791"/>
      <c r="K33" s="791"/>
      <c r="L33" s="791"/>
    </row>
    <row r="34" spans="9:12" ht="15.75">
      <c r="I34" s="791"/>
      <c r="J34" s="791"/>
      <c r="K34" s="791"/>
      <c r="L34" s="791"/>
    </row>
    <row r="35" spans="9:12" ht="15.75">
      <c r="I35" s="791"/>
      <c r="J35" s="791"/>
      <c r="K35" s="791"/>
      <c r="L35" s="791"/>
    </row>
    <row r="36" spans="9:12" ht="15.75">
      <c r="I36" s="791"/>
      <c r="J36" s="791"/>
      <c r="K36" s="791"/>
      <c r="L36" s="791"/>
    </row>
    <row r="37" spans="9:12" ht="15.75">
      <c r="I37" s="791"/>
      <c r="J37" s="791"/>
      <c r="K37" s="791"/>
      <c r="L37" s="791"/>
    </row>
    <row r="38" spans="9:12" ht="15.75">
      <c r="I38" s="791"/>
      <c r="J38" s="791"/>
      <c r="K38" s="791"/>
      <c r="L38" s="791"/>
    </row>
    <row r="39" spans="9:12" ht="15.75">
      <c r="I39" s="791"/>
      <c r="J39" s="791"/>
      <c r="K39" s="791"/>
      <c r="L39" s="791"/>
    </row>
    <row r="40" spans="9:12" ht="15.75">
      <c r="I40" s="791"/>
      <c r="J40" s="791"/>
      <c r="K40" s="791"/>
      <c r="L40" s="791"/>
    </row>
  </sheetData>
  <mergeCells count="18">
    <mergeCell ref="A6:H6"/>
    <mergeCell ref="A2:C2"/>
    <mergeCell ref="F2:H2"/>
    <mergeCell ref="A3:C3"/>
    <mergeCell ref="F3:H3"/>
    <mergeCell ref="A5:H5"/>
    <mergeCell ref="F20:H20"/>
    <mergeCell ref="F21:H21"/>
    <mergeCell ref="A8:A9"/>
    <mergeCell ref="B8:B9"/>
    <mergeCell ref="C8:C9"/>
    <mergeCell ref="D8:F8"/>
    <mergeCell ref="G8:G9"/>
    <mergeCell ref="H8:H9"/>
    <mergeCell ref="A16:D16"/>
    <mergeCell ref="F16:H16"/>
    <mergeCell ref="B15:D15"/>
    <mergeCell ref="F15:H15"/>
  </mergeCells>
  <pageMargins left="0.56000000000000005" right="0.52" top="0.71" bottom="0.46" header="0.3" footer="0.3"/>
  <pageSetup paperSize="9" scale="97" fitToHeight="0" orientation="landscape" verticalDpi="3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H116"/>
  <sheetViews>
    <sheetView view="pageBreakPreview" zoomScale="85" zoomScaleNormal="85" zoomScaleSheetLayoutView="85" workbookViewId="0">
      <selection activeCell="C23" sqref="C23"/>
    </sheetView>
  </sheetViews>
  <sheetFormatPr defaultColWidth="9.140625" defaultRowHeight="12.75"/>
  <cols>
    <col min="1" max="1" width="5.85546875" style="1069" bestFit="1" customWidth="1"/>
    <col min="2" max="2" width="35.5703125" style="1069" customWidth="1"/>
    <col min="3" max="3" width="39.7109375" style="1069" customWidth="1"/>
    <col min="4" max="4" width="17" style="1069" customWidth="1"/>
    <col min="5" max="5" width="15.42578125" style="1069" customWidth="1"/>
    <col min="6" max="6" width="20.28515625" style="1069" customWidth="1"/>
    <col min="7" max="7" width="16.42578125" style="1069" customWidth="1"/>
    <col min="8" max="16384" width="9.140625" style="1069"/>
  </cols>
  <sheetData>
    <row r="1" spans="1:8" ht="16.5">
      <c r="G1" s="1286" t="s">
        <v>758</v>
      </c>
    </row>
    <row r="2" spans="1:8" ht="18.75" customHeight="1">
      <c r="A2" s="1558" t="str">
        <f>'B10. Ytế '!A2:C2</f>
        <v>UBND TỈNH BẮC KẠN</v>
      </c>
      <c r="B2" s="1559"/>
      <c r="C2" s="1559" t="s">
        <v>25</v>
      </c>
      <c r="D2" s="1559"/>
      <c r="E2" s="1559"/>
      <c r="F2" s="1559"/>
      <c r="G2" s="1559"/>
    </row>
    <row r="3" spans="1:8" ht="18.75">
      <c r="A3" s="1559"/>
      <c r="B3" s="1559"/>
      <c r="C3" s="1559" t="s">
        <v>263</v>
      </c>
      <c r="D3" s="1559"/>
      <c r="E3" s="1559"/>
      <c r="F3" s="1559"/>
      <c r="G3" s="1559"/>
    </row>
    <row r="4" spans="1:8" ht="15" customHeight="1">
      <c r="A4" s="1071"/>
      <c r="B4" s="1072"/>
      <c r="C4" s="1072"/>
      <c r="D4" s="1072"/>
      <c r="E4" s="1072"/>
      <c r="F4" s="1072"/>
      <c r="G4" s="1072"/>
    </row>
    <row r="5" spans="1:8" ht="21.75" customHeight="1">
      <c r="A5" s="1560" t="s">
        <v>777</v>
      </c>
      <c r="B5" s="1560"/>
      <c r="C5" s="1560"/>
      <c r="D5" s="1560"/>
      <c r="E5" s="1560"/>
      <c r="F5" s="1560"/>
      <c r="G5" s="1560"/>
    </row>
    <row r="6" spans="1:8" ht="33.75" customHeight="1">
      <c r="A6" s="1561" t="str">
        <f>'B10. Ytế '!A6:H6</f>
        <v>(Kèm theo Đề án số       /ĐA-UBND ngày       /6/2022 của UBND tỉnh Bắc Kạn)</v>
      </c>
      <c r="B6" s="1561"/>
      <c r="C6" s="1561"/>
      <c r="D6" s="1561"/>
      <c r="E6" s="1561"/>
      <c r="F6" s="1561"/>
      <c r="G6" s="1561"/>
    </row>
    <row r="7" spans="1:8" ht="41.25" customHeight="1">
      <c r="A7" s="1073" t="s">
        <v>12</v>
      </c>
      <c r="B7" s="1073" t="s">
        <v>712</v>
      </c>
      <c r="C7" s="1073" t="s">
        <v>22</v>
      </c>
      <c r="D7" s="1073" t="s">
        <v>797</v>
      </c>
      <c r="E7" s="1073" t="s">
        <v>713</v>
      </c>
      <c r="F7" s="1073" t="s">
        <v>60</v>
      </c>
      <c r="G7" s="1073" t="s">
        <v>20</v>
      </c>
    </row>
    <row r="8" spans="1:8" ht="33" customHeight="1">
      <c r="A8" s="1121">
        <v>1</v>
      </c>
      <c r="B8" s="1122" t="s">
        <v>317</v>
      </c>
      <c r="C8" s="1123" t="s">
        <v>1122</v>
      </c>
      <c r="D8" s="1124">
        <v>9</v>
      </c>
      <c r="E8" s="1124">
        <f>0.087*10000</f>
        <v>869.99999999999989</v>
      </c>
      <c r="F8" s="1165" t="s">
        <v>1123</v>
      </c>
      <c r="G8" s="1125"/>
    </row>
    <row r="9" spans="1:8" ht="33" customHeight="1">
      <c r="A9" s="1121">
        <v>2</v>
      </c>
      <c r="B9" s="1122" t="s">
        <v>318</v>
      </c>
      <c r="C9" s="1123" t="s">
        <v>806</v>
      </c>
      <c r="D9" s="1124">
        <v>16</v>
      </c>
      <c r="E9" s="1124">
        <f>0.59*10000</f>
        <v>5900</v>
      </c>
      <c r="F9" s="1165" t="s">
        <v>1123</v>
      </c>
      <c r="G9" s="1125"/>
    </row>
    <row r="10" spans="1:8" ht="33" customHeight="1">
      <c r="A10" s="1121">
        <v>3</v>
      </c>
      <c r="B10" s="1122" t="s">
        <v>319</v>
      </c>
      <c r="C10" s="1123" t="s">
        <v>803</v>
      </c>
      <c r="D10" s="1124">
        <v>15</v>
      </c>
      <c r="E10" s="1124">
        <f>0.89*10000</f>
        <v>8900</v>
      </c>
      <c r="F10" s="1165" t="s">
        <v>1123</v>
      </c>
      <c r="G10" s="1125"/>
    </row>
    <row r="11" spans="1:8" ht="33" customHeight="1">
      <c r="A11" s="1121">
        <v>4</v>
      </c>
      <c r="B11" s="1122" t="s">
        <v>804</v>
      </c>
      <c r="C11" s="1123" t="s">
        <v>805</v>
      </c>
      <c r="D11" s="1124">
        <v>10</v>
      </c>
      <c r="E11" s="1124">
        <f>0.92*10000</f>
        <v>9200</v>
      </c>
      <c r="F11" s="1165" t="s">
        <v>1121</v>
      </c>
      <c r="G11" s="1125"/>
    </row>
    <row r="12" spans="1:8" ht="33" customHeight="1">
      <c r="A12" s="1121">
        <v>5</v>
      </c>
      <c r="B12" s="1122" t="s">
        <v>807</v>
      </c>
      <c r="C12" s="1123" t="s">
        <v>803</v>
      </c>
      <c r="D12" s="1124">
        <v>8</v>
      </c>
      <c r="E12" s="1124">
        <v>3100</v>
      </c>
      <c r="F12" s="1165" t="s">
        <v>1123</v>
      </c>
      <c r="G12" s="1127"/>
    </row>
    <row r="13" spans="1:8" ht="48.75" customHeight="1">
      <c r="A13" s="1121">
        <v>6</v>
      </c>
      <c r="B13" s="1122" t="s">
        <v>1120</v>
      </c>
      <c r="C13" s="1123" t="s">
        <v>808</v>
      </c>
      <c r="D13" s="1124">
        <v>3</v>
      </c>
      <c r="E13" s="1124">
        <f>0.28*10000</f>
        <v>2800.0000000000005</v>
      </c>
      <c r="F13" s="1165" t="s">
        <v>1123</v>
      </c>
      <c r="G13" s="1127"/>
    </row>
    <row r="14" spans="1:8" ht="33" customHeight="1">
      <c r="A14" s="1128"/>
      <c r="B14" s="1126" t="s">
        <v>853</v>
      </c>
      <c r="C14" s="1128"/>
      <c r="D14" s="1166"/>
      <c r="E14" s="1167">
        <f>SUM(E8:E13)</f>
        <v>30770</v>
      </c>
      <c r="F14" s="1168"/>
      <c r="G14" s="1128"/>
    </row>
    <row r="15" spans="1:8" ht="21" customHeight="1">
      <c r="A15" s="1070"/>
      <c r="B15" s="1070"/>
      <c r="C15" s="1070"/>
      <c r="D15" s="1070"/>
      <c r="E15" s="1070"/>
      <c r="F15" s="1070"/>
      <c r="G15" s="1070"/>
    </row>
    <row r="16" spans="1:8" s="1053" customFormat="1" ht="21.95" customHeight="1">
      <c r="A16" s="1365" t="s">
        <v>768</v>
      </c>
      <c r="B16" s="1365"/>
      <c r="C16" s="1365"/>
      <c r="D16" s="1365"/>
      <c r="E16" s="1365" t="s">
        <v>1178</v>
      </c>
      <c r="F16" s="1365"/>
      <c r="G16" s="1365"/>
      <c r="H16" s="1055"/>
    </row>
    <row r="17" spans="1:7">
      <c r="A17" s="1070"/>
      <c r="B17" s="1070"/>
      <c r="C17" s="1070"/>
      <c r="D17" s="1070"/>
      <c r="E17" s="1070"/>
      <c r="F17" s="1070"/>
      <c r="G17" s="1070"/>
    </row>
    <row r="18" spans="1:7" ht="18.75">
      <c r="A18" s="1070"/>
      <c r="B18" s="1557"/>
      <c r="C18" s="1557"/>
      <c r="D18" s="1557"/>
      <c r="E18" s="1557"/>
      <c r="F18" s="1557"/>
      <c r="G18" s="1557"/>
    </row>
    <row r="19" spans="1:7">
      <c r="A19" s="1070"/>
      <c r="B19" s="1070"/>
      <c r="C19" s="1070"/>
      <c r="D19" s="1070"/>
      <c r="E19" s="1070"/>
      <c r="F19" s="1070"/>
      <c r="G19" s="1070"/>
    </row>
    <row r="20" spans="1:7">
      <c r="A20" s="1070"/>
      <c r="B20" s="1070"/>
      <c r="C20" s="1070"/>
      <c r="D20" s="1070"/>
      <c r="E20" s="1070"/>
      <c r="F20" s="1070"/>
      <c r="G20" s="1070"/>
    </row>
    <row r="21" spans="1:7">
      <c r="A21" s="1070"/>
      <c r="B21" s="1070"/>
      <c r="C21" s="1070"/>
      <c r="D21" s="1070"/>
      <c r="E21" s="1070"/>
      <c r="F21" s="1070"/>
      <c r="G21" s="1070"/>
    </row>
    <row r="22" spans="1:7">
      <c r="A22" s="1070"/>
      <c r="B22" s="1070"/>
      <c r="C22" s="1070"/>
      <c r="D22" s="1070"/>
      <c r="E22" s="1070"/>
      <c r="F22" s="1070"/>
      <c r="G22" s="1070"/>
    </row>
    <row r="23" spans="1:7">
      <c r="A23" s="1070"/>
      <c r="B23" s="1070"/>
      <c r="C23" s="1070"/>
      <c r="D23" s="1070"/>
      <c r="E23" s="1070"/>
      <c r="F23" s="1070"/>
      <c r="G23" s="1070"/>
    </row>
    <row r="24" spans="1:7">
      <c r="A24" s="1070"/>
      <c r="B24" s="1070"/>
      <c r="C24" s="1070"/>
      <c r="D24" s="1070"/>
      <c r="E24" s="1070"/>
      <c r="F24" s="1070"/>
      <c r="G24" s="1070"/>
    </row>
    <row r="25" spans="1:7">
      <c r="A25" s="1070"/>
      <c r="B25" s="1070"/>
      <c r="C25" s="1070"/>
      <c r="D25" s="1070"/>
      <c r="E25" s="1070"/>
      <c r="F25" s="1070"/>
      <c r="G25" s="1070"/>
    </row>
    <row r="26" spans="1:7">
      <c r="A26" s="1070"/>
      <c r="B26" s="1070"/>
      <c r="C26" s="1070"/>
      <c r="D26" s="1070"/>
      <c r="E26" s="1070"/>
      <c r="F26" s="1070"/>
      <c r="G26" s="1070"/>
    </row>
    <row r="27" spans="1:7">
      <c r="A27" s="1070"/>
      <c r="B27" s="1070"/>
      <c r="C27" s="1070"/>
      <c r="D27" s="1070"/>
      <c r="E27" s="1070"/>
      <c r="F27" s="1070"/>
      <c r="G27" s="1070"/>
    </row>
    <row r="28" spans="1:7">
      <c r="A28" s="1070"/>
      <c r="B28" s="1070"/>
      <c r="C28" s="1070"/>
      <c r="D28" s="1070"/>
      <c r="E28" s="1070"/>
      <c r="F28" s="1070"/>
      <c r="G28" s="1070"/>
    </row>
    <row r="29" spans="1:7">
      <c r="A29" s="1070"/>
      <c r="B29" s="1070"/>
      <c r="C29" s="1070"/>
      <c r="D29" s="1070"/>
      <c r="E29" s="1070"/>
      <c r="F29" s="1070"/>
      <c r="G29" s="1070"/>
    </row>
    <row r="30" spans="1:7">
      <c r="A30" s="1070"/>
      <c r="B30" s="1070"/>
      <c r="C30" s="1070"/>
      <c r="D30" s="1070"/>
      <c r="E30" s="1070"/>
      <c r="F30" s="1070"/>
      <c r="G30" s="1070"/>
    </row>
    <row r="31" spans="1:7">
      <c r="A31" s="1070"/>
      <c r="B31" s="1070"/>
      <c r="C31" s="1070"/>
      <c r="D31" s="1070"/>
      <c r="E31" s="1070"/>
      <c r="F31" s="1070"/>
      <c r="G31" s="1070"/>
    </row>
    <row r="32" spans="1:7">
      <c r="A32" s="1070"/>
      <c r="B32" s="1070"/>
      <c r="C32" s="1070"/>
      <c r="D32" s="1070"/>
      <c r="E32" s="1070"/>
      <c r="F32" s="1070"/>
      <c r="G32" s="1070"/>
    </row>
    <row r="33" spans="1:7">
      <c r="A33" s="1070"/>
      <c r="B33" s="1070"/>
      <c r="C33" s="1070"/>
      <c r="D33" s="1070"/>
      <c r="E33" s="1070"/>
      <c r="F33" s="1070"/>
      <c r="G33" s="1070"/>
    </row>
    <row r="34" spans="1:7">
      <c r="A34" s="1070"/>
      <c r="B34" s="1070"/>
      <c r="C34" s="1070"/>
      <c r="D34" s="1070"/>
      <c r="E34" s="1070"/>
      <c r="F34" s="1070"/>
      <c r="G34" s="1070"/>
    </row>
    <row r="35" spans="1:7">
      <c r="A35" s="1070"/>
      <c r="B35" s="1070"/>
      <c r="C35" s="1070"/>
      <c r="D35" s="1070"/>
      <c r="E35" s="1070"/>
      <c r="F35" s="1070"/>
      <c r="G35" s="1070"/>
    </row>
    <row r="36" spans="1:7">
      <c r="A36" s="1070"/>
      <c r="B36" s="1070"/>
      <c r="C36" s="1070"/>
      <c r="D36" s="1070"/>
      <c r="E36" s="1070"/>
      <c r="F36" s="1070"/>
      <c r="G36" s="1070"/>
    </row>
    <row r="37" spans="1:7">
      <c r="A37" s="1070"/>
      <c r="B37" s="1070"/>
      <c r="C37" s="1070"/>
      <c r="D37" s="1070"/>
      <c r="E37" s="1070"/>
      <c r="F37" s="1070"/>
      <c r="G37" s="1070"/>
    </row>
    <row r="38" spans="1:7">
      <c r="A38" s="1070"/>
      <c r="B38" s="1070"/>
      <c r="C38" s="1070"/>
      <c r="D38" s="1070"/>
      <c r="E38" s="1070"/>
      <c r="F38" s="1070"/>
      <c r="G38" s="1070"/>
    </row>
    <row r="39" spans="1:7">
      <c r="A39" s="1070"/>
      <c r="B39" s="1070"/>
      <c r="C39" s="1070"/>
      <c r="D39" s="1070"/>
      <c r="E39" s="1070"/>
      <c r="F39" s="1070"/>
      <c r="G39" s="1070"/>
    </row>
    <row r="40" spans="1:7">
      <c r="A40" s="1070"/>
      <c r="B40" s="1070"/>
      <c r="C40" s="1070"/>
      <c r="D40" s="1070"/>
      <c r="E40" s="1070"/>
      <c r="F40" s="1070"/>
      <c r="G40" s="1070"/>
    </row>
    <row r="41" spans="1:7">
      <c r="A41" s="1070"/>
      <c r="B41" s="1070"/>
      <c r="C41" s="1070"/>
      <c r="D41" s="1070"/>
      <c r="E41" s="1070"/>
      <c r="F41" s="1070"/>
      <c r="G41" s="1070"/>
    </row>
    <row r="42" spans="1:7">
      <c r="A42" s="1070"/>
      <c r="B42" s="1070"/>
      <c r="C42" s="1070"/>
      <c r="D42" s="1070"/>
      <c r="E42" s="1070"/>
      <c r="F42" s="1070"/>
      <c r="G42" s="1070"/>
    </row>
    <row r="43" spans="1:7">
      <c r="A43" s="1070"/>
      <c r="B43" s="1070"/>
      <c r="C43" s="1070"/>
      <c r="D43" s="1070"/>
      <c r="E43" s="1070"/>
      <c r="F43" s="1070"/>
      <c r="G43" s="1070"/>
    </row>
    <row r="44" spans="1:7">
      <c r="A44" s="1070"/>
      <c r="B44" s="1070"/>
      <c r="C44" s="1070"/>
      <c r="D44" s="1070"/>
      <c r="E44" s="1070"/>
      <c r="F44" s="1070"/>
      <c r="G44" s="1070"/>
    </row>
    <row r="45" spans="1:7">
      <c r="A45" s="1070"/>
      <c r="B45" s="1070"/>
      <c r="C45" s="1070"/>
      <c r="D45" s="1070"/>
      <c r="E45" s="1070"/>
      <c r="F45" s="1070"/>
      <c r="G45" s="1070"/>
    </row>
    <row r="46" spans="1:7" ht="17.25">
      <c r="A46" s="1074"/>
      <c r="B46" s="1074"/>
      <c r="C46" s="1074"/>
      <c r="D46" s="1074"/>
      <c r="E46" s="1074"/>
      <c r="F46" s="1074"/>
      <c r="G46" s="1074"/>
    </row>
    <row r="47" spans="1:7" ht="17.25">
      <c r="A47" s="1074"/>
      <c r="B47" s="1074"/>
      <c r="C47" s="1074"/>
      <c r="D47" s="1074"/>
      <c r="E47" s="1074"/>
      <c r="F47" s="1074"/>
      <c r="G47" s="1074"/>
    </row>
    <row r="48" spans="1:7" ht="17.25">
      <c r="A48" s="1074"/>
      <c r="B48" s="1074"/>
      <c r="C48" s="1074"/>
      <c r="D48" s="1074"/>
      <c r="E48" s="1074"/>
      <c r="F48" s="1074"/>
      <c r="G48" s="1074"/>
    </row>
    <row r="49" spans="1:7" ht="17.25">
      <c r="A49" s="1074"/>
      <c r="B49" s="1074"/>
      <c r="C49" s="1074"/>
      <c r="D49" s="1074"/>
      <c r="E49" s="1074"/>
      <c r="F49" s="1074"/>
      <c r="G49" s="1074"/>
    </row>
    <row r="50" spans="1:7" ht="17.25">
      <c r="A50" s="1074"/>
      <c r="B50" s="1074"/>
      <c r="C50" s="1074"/>
      <c r="D50" s="1074"/>
      <c r="E50" s="1074"/>
      <c r="F50" s="1074"/>
      <c r="G50" s="1074"/>
    </row>
    <row r="51" spans="1:7" ht="17.25">
      <c r="A51" s="1074"/>
      <c r="B51" s="1074"/>
      <c r="C51" s="1074"/>
      <c r="D51" s="1074"/>
      <c r="E51" s="1074"/>
      <c r="F51" s="1074"/>
      <c r="G51" s="1074"/>
    </row>
    <row r="52" spans="1:7" ht="17.25">
      <c r="A52" s="1074"/>
      <c r="B52" s="1074"/>
      <c r="C52" s="1074"/>
      <c r="D52" s="1074"/>
      <c r="E52" s="1074"/>
      <c r="F52" s="1074"/>
      <c r="G52" s="1074"/>
    </row>
    <row r="53" spans="1:7" ht="17.25">
      <c r="A53" s="1074"/>
      <c r="B53" s="1074"/>
      <c r="C53" s="1074"/>
      <c r="D53" s="1074"/>
      <c r="E53" s="1074"/>
      <c r="F53" s="1074"/>
      <c r="G53" s="1074"/>
    </row>
    <row r="54" spans="1:7" ht="17.25">
      <c r="A54" s="1074"/>
      <c r="B54" s="1074"/>
      <c r="C54" s="1074"/>
      <c r="D54" s="1074"/>
      <c r="E54" s="1074"/>
      <c r="F54" s="1074"/>
      <c r="G54" s="1074"/>
    </row>
    <row r="55" spans="1:7">
      <c r="A55" s="1070"/>
      <c r="B55" s="1070"/>
      <c r="C55" s="1070"/>
      <c r="D55" s="1070"/>
      <c r="E55" s="1070"/>
      <c r="F55" s="1070"/>
      <c r="G55" s="1070"/>
    </row>
    <row r="56" spans="1:7">
      <c r="A56" s="1070"/>
      <c r="B56" s="1070"/>
      <c r="C56" s="1070"/>
      <c r="D56" s="1070"/>
      <c r="E56" s="1070"/>
      <c r="F56" s="1070"/>
      <c r="G56" s="1070"/>
    </row>
    <row r="57" spans="1:7">
      <c r="A57" s="1070"/>
      <c r="B57" s="1070"/>
      <c r="C57" s="1070"/>
      <c r="D57" s="1070"/>
      <c r="E57" s="1070"/>
      <c r="F57" s="1070"/>
      <c r="G57" s="1070"/>
    </row>
    <row r="58" spans="1:7">
      <c r="A58" s="1070"/>
      <c r="B58" s="1070"/>
      <c r="C58" s="1070"/>
      <c r="D58" s="1070"/>
      <c r="E58" s="1070"/>
      <c r="F58" s="1070"/>
      <c r="G58" s="1070"/>
    </row>
    <row r="59" spans="1:7">
      <c r="A59" s="1070"/>
      <c r="B59" s="1070"/>
      <c r="C59" s="1070"/>
      <c r="D59" s="1070"/>
      <c r="E59" s="1070"/>
      <c r="F59" s="1070"/>
      <c r="G59" s="1070"/>
    </row>
    <row r="60" spans="1:7">
      <c r="A60" s="1070"/>
      <c r="B60" s="1070"/>
      <c r="C60" s="1070"/>
      <c r="D60" s="1070"/>
      <c r="E60" s="1070"/>
      <c r="F60" s="1070"/>
      <c r="G60" s="1070"/>
    </row>
    <row r="61" spans="1:7">
      <c r="A61" s="1070"/>
      <c r="B61" s="1070"/>
      <c r="C61" s="1070"/>
      <c r="D61" s="1070"/>
      <c r="E61" s="1070"/>
      <c r="F61" s="1070"/>
      <c r="G61" s="1070"/>
    </row>
    <row r="62" spans="1:7">
      <c r="A62" s="1070"/>
      <c r="B62" s="1070"/>
      <c r="C62" s="1070"/>
      <c r="D62" s="1070"/>
      <c r="E62" s="1070"/>
      <c r="F62" s="1070"/>
      <c r="G62" s="1070"/>
    </row>
    <row r="63" spans="1:7">
      <c r="A63" s="1070"/>
      <c r="B63" s="1070"/>
      <c r="C63" s="1070"/>
      <c r="D63" s="1070"/>
      <c r="E63" s="1070"/>
      <c r="F63" s="1070"/>
      <c r="G63" s="1070"/>
    </row>
    <row r="64" spans="1:7">
      <c r="A64" s="1070"/>
      <c r="B64" s="1070"/>
      <c r="C64" s="1070"/>
      <c r="D64" s="1070"/>
      <c r="E64" s="1070"/>
      <c r="F64" s="1070"/>
      <c r="G64" s="1070"/>
    </row>
    <row r="65" spans="1:7">
      <c r="A65" s="1070"/>
      <c r="B65" s="1070"/>
      <c r="C65" s="1070"/>
      <c r="D65" s="1070"/>
      <c r="E65" s="1070"/>
      <c r="F65" s="1070"/>
      <c r="G65" s="1070"/>
    </row>
    <row r="66" spans="1:7">
      <c r="A66" s="1070"/>
      <c r="B66" s="1070"/>
      <c r="C66" s="1070"/>
      <c r="D66" s="1070"/>
      <c r="E66" s="1070"/>
      <c r="F66" s="1070"/>
      <c r="G66" s="1070"/>
    </row>
    <row r="67" spans="1:7">
      <c r="A67" s="1070"/>
      <c r="B67" s="1070"/>
      <c r="C67" s="1070"/>
      <c r="D67" s="1070"/>
      <c r="E67" s="1070"/>
      <c r="F67" s="1070"/>
      <c r="G67" s="1070"/>
    </row>
    <row r="68" spans="1:7">
      <c r="A68" s="1070"/>
      <c r="B68" s="1070"/>
      <c r="C68" s="1070"/>
      <c r="D68" s="1070"/>
      <c r="E68" s="1070"/>
      <c r="F68" s="1070"/>
      <c r="G68" s="1070"/>
    </row>
    <row r="69" spans="1:7">
      <c r="A69" s="1070"/>
      <c r="B69" s="1070"/>
      <c r="C69" s="1070"/>
      <c r="D69" s="1070"/>
      <c r="E69" s="1070"/>
      <c r="F69" s="1070"/>
      <c r="G69" s="1070"/>
    </row>
    <row r="70" spans="1:7">
      <c r="A70" s="1070"/>
      <c r="B70" s="1070"/>
      <c r="C70" s="1070"/>
      <c r="D70" s="1070"/>
      <c r="E70" s="1070"/>
      <c r="F70" s="1070"/>
      <c r="G70" s="1070"/>
    </row>
    <row r="71" spans="1:7">
      <c r="A71" s="1070"/>
      <c r="B71" s="1070"/>
      <c r="C71" s="1070"/>
      <c r="D71" s="1070"/>
      <c r="E71" s="1070"/>
      <c r="F71" s="1070"/>
      <c r="G71" s="1070"/>
    </row>
    <row r="72" spans="1:7">
      <c r="A72" s="1070"/>
      <c r="B72" s="1070"/>
      <c r="C72" s="1070"/>
      <c r="D72" s="1070"/>
      <c r="E72" s="1070"/>
      <c r="F72" s="1070"/>
      <c r="G72" s="1070"/>
    </row>
    <row r="73" spans="1:7">
      <c r="A73" s="1070"/>
      <c r="B73" s="1070"/>
      <c r="C73" s="1070"/>
      <c r="D73" s="1070"/>
      <c r="E73" s="1070"/>
      <c r="F73" s="1070"/>
      <c r="G73" s="1070"/>
    </row>
    <row r="74" spans="1:7">
      <c r="A74" s="1070"/>
      <c r="B74" s="1070"/>
      <c r="C74" s="1070"/>
      <c r="D74" s="1070"/>
      <c r="E74" s="1070"/>
      <c r="F74" s="1070"/>
      <c r="G74" s="1070"/>
    </row>
    <row r="75" spans="1:7">
      <c r="A75" s="1070"/>
      <c r="B75" s="1070"/>
      <c r="C75" s="1070"/>
      <c r="D75" s="1070"/>
      <c r="E75" s="1070"/>
      <c r="F75" s="1070"/>
      <c r="G75" s="1070"/>
    </row>
    <row r="76" spans="1:7">
      <c r="A76" s="1070"/>
      <c r="B76" s="1070"/>
      <c r="C76" s="1070"/>
      <c r="D76" s="1070"/>
      <c r="E76" s="1070"/>
      <c r="F76" s="1070"/>
      <c r="G76" s="1070"/>
    </row>
    <row r="77" spans="1:7">
      <c r="A77" s="1070"/>
      <c r="B77" s="1070"/>
      <c r="C77" s="1070"/>
      <c r="D77" s="1070"/>
      <c r="E77" s="1070"/>
      <c r="F77" s="1070"/>
      <c r="G77" s="1070"/>
    </row>
    <row r="78" spans="1:7">
      <c r="A78" s="1070"/>
      <c r="B78" s="1070"/>
      <c r="C78" s="1070"/>
      <c r="D78" s="1070"/>
      <c r="E78" s="1070"/>
      <c r="F78" s="1070"/>
      <c r="G78" s="1070"/>
    </row>
    <row r="79" spans="1:7">
      <c r="A79" s="1070"/>
      <c r="B79" s="1070"/>
      <c r="C79" s="1070"/>
      <c r="D79" s="1070"/>
      <c r="E79" s="1070"/>
      <c r="F79" s="1070"/>
      <c r="G79" s="1070"/>
    </row>
    <row r="80" spans="1:7">
      <c r="A80" s="1070"/>
      <c r="B80" s="1070"/>
      <c r="C80" s="1070"/>
      <c r="D80" s="1070"/>
      <c r="E80" s="1070"/>
      <c r="F80" s="1070"/>
      <c r="G80" s="1070"/>
    </row>
    <row r="81" spans="1:7">
      <c r="A81" s="1070"/>
      <c r="B81" s="1070"/>
      <c r="C81" s="1070"/>
      <c r="D81" s="1070"/>
      <c r="E81" s="1070"/>
      <c r="F81" s="1070"/>
      <c r="G81" s="1070"/>
    </row>
    <row r="82" spans="1:7">
      <c r="A82" s="1070"/>
      <c r="B82" s="1070"/>
      <c r="C82" s="1070"/>
      <c r="D82" s="1070"/>
      <c r="E82" s="1070"/>
      <c r="F82" s="1070"/>
      <c r="G82" s="1070"/>
    </row>
    <row r="83" spans="1:7">
      <c r="A83" s="1070"/>
      <c r="B83" s="1070"/>
      <c r="C83" s="1070"/>
      <c r="D83" s="1070"/>
      <c r="E83" s="1070"/>
      <c r="F83" s="1070"/>
      <c r="G83" s="1070"/>
    </row>
    <row r="84" spans="1:7">
      <c r="A84" s="1070"/>
      <c r="B84" s="1070"/>
      <c r="C84" s="1070"/>
      <c r="D84" s="1070"/>
      <c r="E84" s="1070"/>
      <c r="F84" s="1070"/>
      <c r="G84" s="1070"/>
    </row>
    <row r="85" spans="1:7">
      <c r="A85" s="1070"/>
      <c r="B85" s="1070"/>
      <c r="C85" s="1070"/>
      <c r="D85" s="1070"/>
      <c r="E85" s="1070"/>
      <c r="F85" s="1070"/>
      <c r="G85" s="1070"/>
    </row>
    <row r="86" spans="1:7">
      <c r="A86" s="1070"/>
      <c r="B86" s="1070"/>
      <c r="C86" s="1070"/>
      <c r="D86" s="1070"/>
      <c r="E86" s="1070"/>
      <c r="F86" s="1070"/>
      <c r="G86" s="1070"/>
    </row>
    <row r="87" spans="1:7">
      <c r="A87" s="1070"/>
      <c r="B87" s="1070"/>
      <c r="C87" s="1070"/>
      <c r="D87" s="1070"/>
      <c r="E87" s="1070"/>
      <c r="F87" s="1070"/>
      <c r="G87" s="1070"/>
    </row>
    <row r="88" spans="1:7">
      <c r="A88" s="1070"/>
      <c r="B88" s="1070"/>
      <c r="C88" s="1070"/>
      <c r="D88" s="1070"/>
      <c r="E88" s="1070"/>
      <c r="F88" s="1070"/>
      <c r="G88" s="1070"/>
    </row>
    <row r="89" spans="1:7">
      <c r="A89" s="1070"/>
      <c r="B89" s="1070"/>
      <c r="C89" s="1070"/>
      <c r="D89" s="1070"/>
      <c r="E89" s="1070"/>
      <c r="F89" s="1070"/>
      <c r="G89" s="1070"/>
    </row>
    <row r="90" spans="1:7">
      <c r="A90" s="1070"/>
      <c r="B90" s="1070"/>
      <c r="C90" s="1070"/>
      <c r="D90" s="1070"/>
      <c r="E90" s="1070"/>
      <c r="F90" s="1070"/>
      <c r="G90" s="1070"/>
    </row>
    <row r="91" spans="1:7">
      <c r="A91" s="1070"/>
      <c r="B91" s="1070"/>
      <c r="C91" s="1070"/>
      <c r="D91" s="1070"/>
      <c r="E91" s="1070"/>
      <c r="F91" s="1070"/>
      <c r="G91" s="1070"/>
    </row>
    <row r="92" spans="1:7">
      <c r="A92" s="1070"/>
      <c r="B92" s="1070"/>
      <c r="C92" s="1070"/>
      <c r="D92" s="1070"/>
      <c r="E92" s="1070"/>
      <c r="F92" s="1070"/>
      <c r="G92" s="1070"/>
    </row>
    <row r="93" spans="1:7">
      <c r="A93" s="1070"/>
      <c r="B93" s="1070"/>
      <c r="C93" s="1070"/>
      <c r="D93" s="1070"/>
      <c r="E93" s="1070"/>
      <c r="F93" s="1070"/>
      <c r="G93" s="1070"/>
    </row>
    <row r="94" spans="1:7">
      <c r="A94" s="1070"/>
      <c r="B94" s="1070"/>
      <c r="C94" s="1070"/>
      <c r="D94" s="1070"/>
      <c r="E94" s="1070"/>
      <c r="F94" s="1070"/>
      <c r="G94" s="1070"/>
    </row>
    <row r="95" spans="1:7">
      <c r="A95" s="1070"/>
      <c r="B95" s="1070"/>
      <c r="C95" s="1070"/>
      <c r="D95" s="1070"/>
      <c r="E95" s="1070"/>
      <c r="F95" s="1070"/>
      <c r="G95" s="1070"/>
    </row>
    <row r="96" spans="1:7">
      <c r="A96" s="1070"/>
      <c r="B96" s="1070"/>
      <c r="C96" s="1070"/>
      <c r="D96" s="1070"/>
      <c r="E96" s="1070"/>
      <c r="F96" s="1070"/>
      <c r="G96" s="1070"/>
    </row>
    <row r="97" spans="1:7">
      <c r="A97" s="1070"/>
      <c r="B97" s="1070"/>
      <c r="C97" s="1070"/>
      <c r="D97" s="1070"/>
      <c r="E97" s="1070"/>
      <c r="F97" s="1070"/>
      <c r="G97" s="1070"/>
    </row>
    <row r="98" spans="1:7">
      <c r="A98" s="1070"/>
      <c r="B98" s="1070"/>
      <c r="C98" s="1070"/>
      <c r="D98" s="1070"/>
      <c r="E98" s="1070"/>
      <c r="F98" s="1070"/>
      <c r="G98" s="1070"/>
    </row>
    <row r="99" spans="1:7">
      <c r="A99" s="1070"/>
      <c r="B99" s="1070"/>
      <c r="C99" s="1070"/>
      <c r="D99" s="1070"/>
      <c r="E99" s="1070"/>
      <c r="F99" s="1070"/>
      <c r="G99" s="1070"/>
    </row>
    <row r="100" spans="1:7">
      <c r="A100" s="1070"/>
      <c r="B100" s="1070"/>
      <c r="C100" s="1070"/>
      <c r="D100" s="1070"/>
      <c r="E100" s="1070"/>
      <c r="F100" s="1070"/>
      <c r="G100" s="1070"/>
    </row>
    <row r="101" spans="1:7">
      <c r="A101" s="1070"/>
      <c r="B101" s="1070"/>
      <c r="C101" s="1070"/>
      <c r="D101" s="1070"/>
      <c r="E101" s="1070"/>
      <c r="F101" s="1070"/>
      <c r="G101" s="1070"/>
    </row>
    <row r="102" spans="1:7">
      <c r="A102" s="1070"/>
      <c r="B102" s="1070"/>
      <c r="C102" s="1070"/>
      <c r="D102" s="1070"/>
      <c r="E102" s="1070"/>
      <c r="F102" s="1070"/>
      <c r="G102" s="1070"/>
    </row>
    <row r="103" spans="1:7">
      <c r="A103" s="1070"/>
      <c r="B103" s="1070"/>
      <c r="C103" s="1070"/>
      <c r="D103" s="1070"/>
      <c r="E103" s="1070"/>
      <c r="F103" s="1070"/>
      <c r="G103" s="1070"/>
    </row>
    <row r="104" spans="1:7">
      <c r="A104" s="1070"/>
      <c r="B104" s="1070"/>
      <c r="C104" s="1070"/>
      <c r="D104" s="1070"/>
      <c r="E104" s="1070"/>
      <c r="F104" s="1070"/>
      <c r="G104" s="1070"/>
    </row>
    <row r="105" spans="1:7">
      <c r="A105" s="1070"/>
      <c r="B105" s="1070"/>
      <c r="C105" s="1070"/>
      <c r="D105" s="1070"/>
      <c r="E105" s="1070"/>
      <c r="F105" s="1070"/>
      <c r="G105" s="1070"/>
    </row>
    <row r="106" spans="1:7">
      <c r="A106" s="1070"/>
      <c r="B106" s="1070"/>
      <c r="C106" s="1070"/>
      <c r="D106" s="1070"/>
      <c r="E106" s="1070"/>
      <c r="F106" s="1070"/>
      <c r="G106" s="1070"/>
    </row>
    <row r="107" spans="1:7">
      <c r="A107" s="1070"/>
      <c r="B107" s="1070"/>
      <c r="C107" s="1070"/>
      <c r="D107" s="1070"/>
      <c r="E107" s="1070"/>
      <c r="F107" s="1070"/>
      <c r="G107" s="1070"/>
    </row>
    <row r="108" spans="1:7">
      <c r="A108" s="1070"/>
      <c r="B108" s="1070"/>
      <c r="C108" s="1070"/>
      <c r="D108" s="1070"/>
      <c r="E108" s="1070"/>
      <c r="F108" s="1070"/>
      <c r="G108" s="1070"/>
    </row>
    <row r="109" spans="1:7">
      <c r="A109" s="1070"/>
      <c r="B109" s="1070"/>
      <c r="C109" s="1070"/>
      <c r="D109" s="1070"/>
      <c r="E109" s="1070"/>
      <c r="F109" s="1070"/>
      <c r="G109" s="1070"/>
    </row>
    <row r="110" spans="1:7">
      <c r="A110" s="1070"/>
      <c r="B110" s="1070"/>
      <c r="C110" s="1070"/>
      <c r="D110" s="1070"/>
      <c r="E110" s="1070"/>
      <c r="F110" s="1070"/>
      <c r="G110" s="1070"/>
    </row>
    <row r="111" spans="1:7">
      <c r="A111" s="1070"/>
      <c r="B111" s="1070"/>
      <c r="C111" s="1070"/>
      <c r="D111" s="1070"/>
      <c r="E111" s="1070"/>
      <c r="F111" s="1070"/>
      <c r="G111" s="1070"/>
    </row>
    <row r="112" spans="1:7">
      <c r="A112" s="1070"/>
      <c r="B112" s="1070"/>
      <c r="C112" s="1070"/>
      <c r="D112" s="1070"/>
      <c r="E112" s="1070"/>
      <c r="F112" s="1070"/>
      <c r="G112" s="1070"/>
    </row>
    <row r="113" spans="1:7">
      <c r="A113" s="1070"/>
      <c r="B113" s="1070"/>
      <c r="C113" s="1070"/>
      <c r="D113" s="1070"/>
      <c r="E113" s="1070"/>
      <c r="F113" s="1070"/>
      <c r="G113" s="1070"/>
    </row>
    <row r="114" spans="1:7">
      <c r="A114" s="1070"/>
      <c r="B114" s="1070"/>
      <c r="C114" s="1070"/>
      <c r="D114" s="1070"/>
      <c r="E114" s="1070"/>
      <c r="F114" s="1070"/>
      <c r="G114" s="1070"/>
    </row>
    <row r="115" spans="1:7">
      <c r="A115" s="1070"/>
      <c r="B115" s="1070"/>
      <c r="C115" s="1070"/>
      <c r="D115" s="1070"/>
      <c r="E115" s="1070"/>
      <c r="F115" s="1070"/>
      <c r="G115" s="1070"/>
    </row>
    <row r="116" spans="1:7">
      <c r="A116" s="1070"/>
      <c r="B116" s="1070"/>
      <c r="C116" s="1070"/>
      <c r="D116" s="1070"/>
      <c r="E116" s="1070"/>
      <c r="F116" s="1070"/>
      <c r="G116" s="1070"/>
    </row>
  </sheetData>
  <mergeCells count="9">
    <mergeCell ref="B18:G18"/>
    <mergeCell ref="A2:B2"/>
    <mergeCell ref="C2:G2"/>
    <mergeCell ref="A3:B3"/>
    <mergeCell ref="C3:G3"/>
    <mergeCell ref="A5:G5"/>
    <mergeCell ref="A6:G6"/>
    <mergeCell ref="A16:D16"/>
    <mergeCell ref="E16:G16"/>
  </mergeCells>
  <pageMargins left="0.52" right="0.56000000000000005" top="0.46" bottom="0.42" header="0.3" footer="0.3"/>
  <pageSetup paperSize="9" scale="89" fitToHeight="0" orientation="landscape" verticalDpi="3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H15"/>
  <sheetViews>
    <sheetView view="pageBreakPreview" zoomScale="85" zoomScaleNormal="100" zoomScaleSheetLayoutView="85" workbookViewId="0">
      <pane xSplit="3" ySplit="8" topLeftCell="D9" activePane="bottomRight" state="frozen"/>
      <selection activeCell="C23" sqref="C23"/>
      <selection pane="topRight" activeCell="C23" sqref="C23"/>
      <selection pane="bottomLeft" activeCell="C23" sqref="C23"/>
      <selection pane="bottomRight" activeCell="A5" sqref="A5:F5"/>
    </sheetView>
  </sheetViews>
  <sheetFormatPr defaultColWidth="9.140625" defaultRowHeight="12.75"/>
  <cols>
    <col min="1" max="1" width="8" style="1069" customWidth="1"/>
    <col min="2" max="2" width="28" style="1069" customWidth="1"/>
    <col min="3" max="3" width="15.85546875" style="1069" customWidth="1"/>
    <col min="4" max="4" width="27" style="1069" customWidth="1"/>
    <col min="5" max="5" width="50.85546875" style="1069" customWidth="1"/>
    <col min="6" max="6" width="20.5703125" style="1069" customWidth="1"/>
    <col min="7" max="16384" width="9.140625" style="1069"/>
  </cols>
  <sheetData>
    <row r="1" spans="1:8" ht="20.25" customHeight="1">
      <c r="F1" s="1286" t="s">
        <v>759</v>
      </c>
    </row>
    <row r="2" spans="1:8" ht="20.25" customHeight="1">
      <c r="A2" s="1564" t="str">
        <f>'B11.Truonghoc '!A2</f>
        <v>UBND TỈNH BẮC KẠN</v>
      </c>
      <c r="B2" s="1565"/>
      <c r="C2" s="1565"/>
      <c r="D2" s="1565"/>
      <c r="E2" s="1562" t="s">
        <v>25</v>
      </c>
      <c r="F2" s="1562"/>
    </row>
    <row r="3" spans="1:8" ht="17.25" customHeight="1">
      <c r="A3" s="1566"/>
      <c r="B3" s="1566"/>
      <c r="C3" s="1566"/>
      <c r="D3" s="1566"/>
      <c r="E3" s="1567" t="s">
        <v>21</v>
      </c>
      <c r="F3" s="1567"/>
    </row>
    <row r="4" spans="1:8" ht="10.5" customHeight="1">
      <c r="A4" s="1075"/>
      <c r="B4" s="1076"/>
      <c r="C4" s="1077"/>
      <c r="D4" s="1078"/>
      <c r="E4" s="1079"/>
      <c r="F4" s="1080"/>
    </row>
    <row r="5" spans="1:8" ht="20.25" customHeight="1">
      <c r="A5" s="1567" t="s">
        <v>809</v>
      </c>
      <c r="B5" s="1567"/>
      <c r="C5" s="1567"/>
      <c r="D5" s="1567"/>
      <c r="E5" s="1567"/>
      <c r="F5" s="1567"/>
    </row>
    <row r="6" spans="1:8" ht="35.25" customHeight="1">
      <c r="A6" s="1568" t="str">
        <f>'B11.Truonghoc '!A6:G6</f>
        <v>(Kèm theo Đề án số       /ĐA-UBND ngày       /6/2022 của UBND tỉnh Bắc Kạn)</v>
      </c>
      <c r="B6" s="1568"/>
      <c r="C6" s="1568"/>
      <c r="D6" s="1568"/>
      <c r="E6" s="1568"/>
      <c r="F6" s="1568"/>
    </row>
    <row r="7" spans="1:8" ht="12" customHeight="1">
      <c r="A7" s="1081"/>
      <c r="B7" s="1081"/>
      <c r="C7" s="1081"/>
      <c r="D7" s="1081"/>
      <c r="E7" s="1081"/>
      <c r="F7" s="1081"/>
    </row>
    <row r="8" spans="1:8" ht="28.5" customHeight="1">
      <c r="A8" s="1082" t="s">
        <v>12</v>
      </c>
      <c r="B8" s="1082" t="s">
        <v>321</v>
      </c>
      <c r="C8" s="1083" t="s">
        <v>322</v>
      </c>
      <c r="D8" s="1084" t="s">
        <v>323</v>
      </c>
      <c r="E8" s="1082" t="s">
        <v>22</v>
      </c>
      <c r="F8" s="1085" t="s">
        <v>20</v>
      </c>
    </row>
    <row r="9" spans="1:8" ht="28.5" customHeight="1">
      <c r="A9" s="1086">
        <v>1</v>
      </c>
      <c r="B9" s="1087" t="s">
        <v>810</v>
      </c>
      <c r="C9" s="1088">
        <v>1</v>
      </c>
      <c r="D9" s="1088">
        <f>0.05*10000</f>
        <v>500</v>
      </c>
      <c r="E9" s="1089" t="s">
        <v>1198</v>
      </c>
      <c r="F9" s="1090"/>
    </row>
    <row r="10" spans="1:8" ht="28.5" customHeight="1">
      <c r="A10" s="1086">
        <v>2</v>
      </c>
      <c r="B10" s="1087" t="s">
        <v>811</v>
      </c>
      <c r="C10" s="1088">
        <v>1</v>
      </c>
      <c r="D10" s="1088">
        <f>0.15*10000</f>
        <v>1500</v>
      </c>
      <c r="E10" s="1089" t="s">
        <v>1199</v>
      </c>
      <c r="F10" s="1090"/>
    </row>
    <row r="11" spans="1:8" ht="24.95" customHeight="1">
      <c r="A11" s="1086">
        <v>3</v>
      </c>
      <c r="B11" s="1087" t="s">
        <v>324</v>
      </c>
      <c r="C11" s="1088">
        <v>1</v>
      </c>
      <c r="D11" s="1088">
        <f>1.12*10000</f>
        <v>11200.000000000002</v>
      </c>
      <c r="E11" s="1089" t="s">
        <v>1200</v>
      </c>
      <c r="F11" s="1091"/>
    </row>
    <row r="12" spans="1:8" s="1096" customFormat="1" ht="75">
      <c r="A12" s="1086">
        <v>4</v>
      </c>
      <c r="B12" s="1087" t="s">
        <v>879</v>
      </c>
      <c r="C12" s="1092">
        <v>15</v>
      </c>
      <c r="D12" s="1093">
        <f>12*72+264+60*2</f>
        <v>1248</v>
      </c>
      <c r="E12" s="1094" t="s">
        <v>1201</v>
      </c>
      <c r="F12" s="1095"/>
    </row>
    <row r="13" spans="1:8" ht="27.75" customHeight="1">
      <c r="A13" s="1097"/>
      <c r="B13" s="1098" t="s">
        <v>824</v>
      </c>
      <c r="C13" s="1097"/>
      <c r="D13" s="1099">
        <f>SUM(D9:D12)</f>
        <v>14448.000000000002</v>
      </c>
      <c r="E13" s="1100"/>
      <c r="F13" s="1100"/>
    </row>
    <row r="14" spans="1:8" ht="21.95" customHeight="1">
      <c r="A14" s="1562"/>
      <c r="B14" s="1562"/>
      <c r="C14" s="1562"/>
      <c r="D14" s="1562"/>
      <c r="E14" s="1563"/>
      <c r="F14" s="1563"/>
    </row>
    <row r="15" spans="1:8" s="1053" customFormat="1" ht="21.95" customHeight="1">
      <c r="A15" s="1365" t="s">
        <v>768</v>
      </c>
      <c r="B15" s="1365"/>
      <c r="C15" s="1365"/>
      <c r="D15" s="1365"/>
      <c r="E15" s="1365" t="s">
        <v>1179</v>
      </c>
      <c r="F15" s="1365"/>
      <c r="G15" s="1055"/>
      <c r="H15" s="1055"/>
    </row>
  </sheetData>
  <mergeCells count="10">
    <mergeCell ref="E15:F15"/>
    <mergeCell ref="A14:D14"/>
    <mergeCell ref="E14:F14"/>
    <mergeCell ref="A2:D2"/>
    <mergeCell ref="E2:F2"/>
    <mergeCell ref="A3:D3"/>
    <mergeCell ref="E3:F3"/>
    <mergeCell ref="A5:F5"/>
    <mergeCell ref="A6:F6"/>
    <mergeCell ref="A15:D15"/>
  </mergeCells>
  <pageMargins left="0.59" right="0.5" top="0.72" bottom="0.75" header="0.3" footer="0.3"/>
  <pageSetup paperSize="9" scale="89" fitToHeight="0" orientation="landscape" verticalDpi="3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M88"/>
  <sheetViews>
    <sheetView view="pageBreakPreview" zoomScaleNormal="55" zoomScaleSheetLayoutView="100" workbookViewId="0">
      <pane xSplit="3" ySplit="10" topLeftCell="D17" activePane="bottomRight" state="frozen"/>
      <selection activeCell="C23" sqref="C23"/>
      <selection pane="topRight" activeCell="C23" sqref="C23"/>
      <selection pane="bottomLeft" activeCell="C23" sqref="C23"/>
      <selection pane="bottomRight" activeCell="A5" sqref="A5:M5"/>
    </sheetView>
  </sheetViews>
  <sheetFormatPr defaultColWidth="9.140625" defaultRowHeight="16.5"/>
  <cols>
    <col min="1" max="1" width="5.7109375" style="969" bestFit="1" customWidth="1"/>
    <col min="2" max="2" width="32.7109375" style="973" customWidth="1"/>
    <col min="3" max="3" width="8.42578125" style="969" customWidth="1"/>
    <col min="4" max="4" width="28.5703125" style="973" customWidth="1"/>
    <col min="5" max="5" width="11.85546875" style="975" customWidth="1"/>
    <col min="6" max="6" width="14.5703125" style="969" hidden="1" customWidth="1"/>
    <col min="7" max="7" width="11.42578125" style="969" hidden="1" customWidth="1"/>
    <col min="8" max="8" width="9.28515625" style="969" hidden="1" customWidth="1"/>
    <col min="9" max="9" width="10.5703125" style="969" hidden="1" customWidth="1"/>
    <col min="10" max="10" width="13.7109375" style="969" hidden="1" customWidth="1"/>
    <col min="11" max="11" width="17.85546875" style="969" customWidth="1"/>
    <col min="12" max="12" width="15" style="969" customWidth="1"/>
    <col min="13" max="13" width="13.85546875" style="969" customWidth="1"/>
    <col min="14" max="16384" width="9.140625" style="969"/>
  </cols>
  <sheetData>
    <row r="1" spans="1:13">
      <c r="M1" s="1287" t="s">
        <v>971</v>
      </c>
    </row>
    <row r="2" spans="1:13" ht="16.5" customHeight="1">
      <c r="A2" s="1572" t="str">
        <f>'B12. TDTT'!A2:D2</f>
        <v>UBND TỈNH BẮC KẠN</v>
      </c>
      <c r="B2" s="1573"/>
      <c r="C2" s="1573"/>
      <c r="D2" s="1573"/>
      <c r="E2" s="1465" t="s">
        <v>25</v>
      </c>
      <c r="F2" s="1465"/>
      <c r="G2" s="1465"/>
      <c r="H2" s="1465"/>
      <c r="I2" s="1465"/>
      <c r="J2" s="1465"/>
      <c r="K2" s="1465"/>
      <c r="L2" s="1465"/>
      <c r="M2" s="1465"/>
    </row>
    <row r="3" spans="1:13" ht="16.5" customHeight="1">
      <c r="A3" s="1465"/>
      <c r="B3" s="1465"/>
      <c r="C3" s="1465"/>
      <c r="D3" s="1465"/>
      <c r="E3" s="1465" t="s">
        <v>21</v>
      </c>
      <c r="F3" s="1465"/>
      <c r="G3" s="1465"/>
      <c r="H3" s="1465"/>
      <c r="I3" s="1465"/>
      <c r="J3" s="1465"/>
      <c r="K3" s="1465"/>
      <c r="L3" s="1465"/>
      <c r="M3" s="1465"/>
    </row>
    <row r="4" spans="1:13" ht="12" customHeight="1">
      <c r="A4" s="533"/>
      <c r="B4" s="974"/>
      <c r="C4" s="533"/>
      <c r="D4" s="974"/>
      <c r="E4" s="537"/>
      <c r="G4" s="972"/>
      <c r="H4" s="976"/>
      <c r="I4" s="972"/>
      <c r="J4" s="972"/>
      <c r="K4" s="972"/>
      <c r="L4" s="972"/>
      <c r="M4" s="972"/>
    </row>
    <row r="5" spans="1:13" ht="22.5" customHeight="1">
      <c r="A5" s="1465" t="s">
        <v>778</v>
      </c>
      <c r="B5" s="1465"/>
      <c r="C5" s="1465"/>
      <c r="D5" s="1465"/>
      <c r="E5" s="1465"/>
      <c r="F5" s="1465"/>
      <c r="G5" s="1465"/>
      <c r="H5" s="1465"/>
      <c r="I5" s="1465"/>
      <c r="J5" s="1465"/>
      <c r="K5" s="1465"/>
      <c r="L5" s="1465"/>
      <c r="M5" s="1465"/>
    </row>
    <row r="6" spans="1:13" ht="22.5" customHeight="1">
      <c r="A6" s="1576" t="str">
        <f>'B12. TDTT'!A6:F6</f>
        <v>(Kèm theo Đề án số       /ĐA-UBND ngày       /6/2022 của UBND tỉnh Bắc Kạn)</v>
      </c>
      <c r="B6" s="1576"/>
      <c r="C6" s="1576"/>
      <c r="D6" s="1576"/>
      <c r="E6" s="1576"/>
      <c r="F6" s="1576"/>
      <c r="G6" s="1576"/>
      <c r="H6" s="1576"/>
      <c r="I6" s="1576"/>
      <c r="J6" s="1576"/>
      <c r="K6" s="1576"/>
      <c r="L6" s="1576"/>
      <c r="M6" s="1576"/>
    </row>
    <row r="7" spans="1:13" ht="15" customHeight="1">
      <c r="A7" s="533"/>
      <c r="B7" s="974"/>
      <c r="C7" s="533"/>
      <c r="D7" s="974"/>
      <c r="E7" s="537"/>
      <c r="F7" s="533"/>
      <c r="G7" s="533"/>
      <c r="H7" s="533"/>
      <c r="I7" s="533"/>
      <c r="J7" s="533"/>
      <c r="K7" s="533"/>
      <c r="L7" s="533"/>
      <c r="M7" s="533"/>
    </row>
    <row r="8" spans="1:13" ht="22.5" customHeight="1">
      <c r="A8" s="1569" t="s">
        <v>12</v>
      </c>
      <c r="B8" s="1569" t="s">
        <v>2</v>
      </c>
      <c r="C8" s="1569" t="s">
        <v>862</v>
      </c>
      <c r="D8" s="1569" t="s">
        <v>22</v>
      </c>
      <c r="E8" s="1569" t="s">
        <v>395</v>
      </c>
      <c r="F8" s="1574" t="s">
        <v>383</v>
      </c>
      <c r="G8" s="1569" t="s">
        <v>384</v>
      </c>
      <c r="H8" s="1569" t="s">
        <v>385</v>
      </c>
      <c r="I8" s="1569" t="s">
        <v>396</v>
      </c>
      <c r="J8" s="1569" t="s">
        <v>397</v>
      </c>
      <c r="K8" s="1569" t="s">
        <v>386</v>
      </c>
      <c r="L8" s="1569" t="s">
        <v>387</v>
      </c>
      <c r="M8" s="1569"/>
    </row>
    <row r="9" spans="1:13" ht="36" customHeight="1">
      <c r="A9" s="1570"/>
      <c r="B9" s="1570"/>
      <c r="C9" s="1570"/>
      <c r="D9" s="1570"/>
      <c r="E9" s="1570"/>
      <c r="F9" s="1575"/>
      <c r="G9" s="1570"/>
      <c r="H9" s="1570"/>
      <c r="I9" s="1570"/>
      <c r="J9" s="1570"/>
      <c r="K9" s="1570"/>
      <c r="L9" s="1131" t="s">
        <v>388</v>
      </c>
      <c r="M9" s="1131" t="s">
        <v>389</v>
      </c>
    </row>
    <row r="10" spans="1:13" ht="37.5">
      <c r="A10" s="1129" t="s">
        <v>13</v>
      </c>
      <c r="B10" s="1132" t="s">
        <v>789</v>
      </c>
      <c r="C10" s="1129">
        <v>1</v>
      </c>
      <c r="D10" s="1132" t="s">
        <v>960</v>
      </c>
      <c r="E10" s="1133">
        <v>11258</v>
      </c>
      <c r="F10" s="1130"/>
      <c r="G10" s="1134"/>
      <c r="H10" s="1129"/>
      <c r="I10" s="1134"/>
      <c r="J10" s="1135"/>
      <c r="K10" s="1134" t="s">
        <v>426</v>
      </c>
      <c r="L10" s="1129" t="s">
        <v>714</v>
      </c>
      <c r="M10" s="1129"/>
    </row>
    <row r="11" spans="1:13" ht="18.75">
      <c r="A11" s="1129" t="s">
        <v>17</v>
      </c>
      <c r="B11" s="1132" t="s">
        <v>462</v>
      </c>
      <c r="C11" s="1129"/>
      <c r="D11" s="1132"/>
      <c r="E11" s="1135"/>
      <c r="F11" s="1130"/>
      <c r="G11" s="1134"/>
      <c r="H11" s="1129"/>
      <c r="I11" s="1134"/>
      <c r="J11" s="1129"/>
      <c r="K11" s="1134"/>
      <c r="L11" s="1129"/>
      <c r="M11" s="1129"/>
    </row>
    <row r="12" spans="1:13" ht="18.75">
      <c r="A12" s="1134">
        <v>1</v>
      </c>
      <c r="B12" s="1136" t="s">
        <v>956</v>
      </c>
      <c r="C12" s="1134">
        <v>2</v>
      </c>
      <c r="D12" s="1137" t="s">
        <v>1208</v>
      </c>
      <c r="E12" s="1138"/>
      <c r="F12" s="1139"/>
      <c r="G12" s="1134"/>
      <c r="H12" s="1134"/>
      <c r="I12" s="1134" t="s">
        <v>425</v>
      </c>
      <c r="J12" s="1129"/>
      <c r="K12" s="1134" t="s">
        <v>426</v>
      </c>
      <c r="L12" s="1129"/>
      <c r="M12" s="1129"/>
    </row>
    <row r="13" spans="1:13" ht="37.5">
      <c r="A13" s="1134">
        <v>2</v>
      </c>
      <c r="B13" s="1140" t="s">
        <v>880</v>
      </c>
      <c r="C13" s="1141">
        <v>37</v>
      </c>
      <c r="D13" s="1137" t="s">
        <v>1217</v>
      </c>
      <c r="E13" s="1138"/>
      <c r="F13" s="1139"/>
      <c r="G13" s="1134"/>
      <c r="H13" s="1134"/>
      <c r="I13" s="1134"/>
      <c r="J13" s="1129"/>
      <c r="K13" s="1134" t="s">
        <v>426</v>
      </c>
      <c r="L13" s="1129"/>
      <c r="M13" s="1129"/>
    </row>
    <row r="14" spans="1:13" ht="18.75">
      <c r="A14" s="1134">
        <v>3</v>
      </c>
      <c r="B14" s="1142" t="s">
        <v>881</v>
      </c>
      <c r="C14" s="1141">
        <v>2</v>
      </c>
      <c r="D14" s="1137" t="s">
        <v>1210</v>
      </c>
      <c r="E14" s="1138"/>
      <c r="F14" s="1139"/>
      <c r="G14" s="1134"/>
      <c r="H14" s="1134"/>
      <c r="I14" s="1134"/>
      <c r="J14" s="1129"/>
      <c r="K14" s="1134" t="s">
        <v>426</v>
      </c>
      <c r="L14" s="1129"/>
      <c r="M14" s="1129"/>
    </row>
    <row r="15" spans="1:13" ht="18.75">
      <c r="A15" s="1134">
        <v>4</v>
      </c>
      <c r="B15" s="1142" t="s">
        <v>882</v>
      </c>
      <c r="C15" s="1134">
        <v>5</v>
      </c>
      <c r="D15" s="1137" t="s">
        <v>1202</v>
      </c>
      <c r="E15" s="1138"/>
      <c r="F15" s="1139"/>
      <c r="G15" s="1134"/>
      <c r="H15" s="1134"/>
      <c r="I15" s="1134"/>
      <c r="J15" s="1129"/>
      <c r="K15" s="1134" t="s">
        <v>426</v>
      </c>
      <c r="L15" s="1129"/>
      <c r="M15" s="1129"/>
    </row>
    <row r="16" spans="1:13" ht="18.75">
      <c r="A16" s="1134">
        <v>5</v>
      </c>
      <c r="B16" s="1142" t="s">
        <v>883</v>
      </c>
      <c r="C16" s="1134">
        <v>8</v>
      </c>
      <c r="D16" s="1137" t="s">
        <v>1202</v>
      </c>
      <c r="E16" s="1138"/>
      <c r="F16" s="1139"/>
      <c r="G16" s="1134"/>
      <c r="H16" s="1134"/>
      <c r="I16" s="1134"/>
      <c r="J16" s="1129"/>
      <c r="K16" s="1134" t="s">
        <v>426</v>
      </c>
      <c r="L16" s="1129"/>
      <c r="M16" s="1129"/>
    </row>
    <row r="17" spans="1:13" ht="18.75">
      <c r="A17" s="1134">
        <v>6</v>
      </c>
      <c r="B17" s="1142" t="s">
        <v>884</v>
      </c>
      <c r="C17" s="1134">
        <v>1</v>
      </c>
      <c r="D17" s="1137" t="s">
        <v>1202</v>
      </c>
      <c r="E17" s="1138"/>
      <c r="F17" s="1139"/>
      <c r="G17" s="1134"/>
      <c r="H17" s="1134"/>
      <c r="I17" s="1134"/>
      <c r="J17" s="1129"/>
      <c r="K17" s="1134" t="s">
        <v>426</v>
      </c>
      <c r="L17" s="1129"/>
      <c r="M17" s="1129"/>
    </row>
    <row r="18" spans="1:13" ht="18.75">
      <c r="A18" s="1134">
        <v>7</v>
      </c>
      <c r="B18" s="1142" t="s">
        <v>894</v>
      </c>
      <c r="C18" s="1141">
        <v>3</v>
      </c>
      <c r="D18" s="1137" t="s">
        <v>1202</v>
      </c>
      <c r="E18" s="1143"/>
      <c r="F18" s="1144"/>
      <c r="G18" s="1134"/>
      <c r="H18" s="1134"/>
      <c r="I18" s="1134"/>
      <c r="J18" s="1129"/>
      <c r="K18" s="1134" t="s">
        <v>426</v>
      </c>
      <c r="L18" s="1129"/>
      <c r="M18" s="1129"/>
    </row>
    <row r="19" spans="1:13" ht="18.75">
      <c r="A19" s="1134">
        <v>8</v>
      </c>
      <c r="B19" s="1142" t="s">
        <v>895</v>
      </c>
      <c r="C19" s="1141">
        <v>4</v>
      </c>
      <c r="D19" s="1137" t="s">
        <v>1202</v>
      </c>
      <c r="E19" s="1143"/>
      <c r="F19" s="1144"/>
      <c r="G19" s="1134"/>
      <c r="H19" s="1134"/>
      <c r="I19" s="1134"/>
      <c r="J19" s="1129"/>
      <c r="K19" s="1134" t="s">
        <v>426</v>
      </c>
      <c r="L19" s="1129"/>
      <c r="M19" s="1129"/>
    </row>
    <row r="20" spans="1:13" ht="18.75">
      <c r="A20" s="1134">
        <v>9</v>
      </c>
      <c r="B20" s="1142" t="s">
        <v>896</v>
      </c>
      <c r="C20" s="1141">
        <v>4</v>
      </c>
      <c r="D20" s="1137" t="s">
        <v>1202</v>
      </c>
      <c r="E20" s="1143"/>
      <c r="F20" s="1144"/>
      <c r="G20" s="1134"/>
      <c r="H20" s="1134"/>
      <c r="I20" s="1134"/>
      <c r="J20" s="1129"/>
      <c r="K20" s="1134" t="s">
        <v>426</v>
      </c>
      <c r="L20" s="1129"/>
      <c r="M20" s="1129"/>
    </row>
    <row r="21" spans="1:13" ht="18.75">
      <c r="A21" s="1134">
        <v>10</v>
      </c>
      <c r="B21" s="1142" t="s">
        <v>897</v>
      </c>
      <c r="C21" s="1141">
        <v>1</v>
      </c>
      <c r="D21" s="1137" t="s">
        <v>1202</v>
      </c>
      <c r="E21" s="1143"/>
      <c r="F21" s="1144"/>
      <c r="G21" s="1134"/>
      <c r="H21" s="1134"/>
      <c r="I21" s="1134"/>
      <c r="J21" s="1129"/>
      <c r="K21" s="1134" t="s">
        <v>426</v>
      </c>
      <c r="L21" s="1129"/>
      <c r="M21" s="1129"/>
    </row>
    <row r="22" spans="1:13" ht="18.75">
      <c r="A22" s="1134">
        <v>11</v>
      </c>
      <c r="B22" s="1142" t="s">
        <v>898</v>
      </c>
      <c r="C22" s="1141">
        <v>1</v>
      </c>
      <c r="D22" s="1137" t="s">
        <v>1202</v>
      </c>
      <c r="E22" s="1143"/>
      <c r="F22" s="1144"/>
      <c r="G22" s="1134"/>
      <c r="H22" s="1134"/>
      <c r="I22" s="1134"/>
      <c r="J22" s="1129"/>
      <c r="K22" s="1134" t="s">
        <v>426</v>
      </c>
      <c r="L22" s="1129"/>
      <c r="M22" s="1129"/>
    </row>
    <row r="23" spans="1:13" ht="18.75">
      <c r="A23" s="1134">
        <v>12</v>
      </c>
      <c r="B23" s="1142" t="s">
        <v>899</v>
      </c>
      <c r="C23" s="1141">
        <v>1</v>
      </c>
      <c r="D23" s="1142" t="s">
        <v>960</v>
      </c>
      <c r="E23" s="1143"/>
      <c r="F23" s="1144"/>
      <c r="G23" s="1134"/>
      <c r="H23" s="1134"/>
      <c r="I23" s="1134"/>
      <c r="J23" s="1129"/>
      <c r="K23" s="1134" t="s">
        <v>426</v>
      </c>
      <c r="L23" s="1129"/>
      <c r="M23" s="1129"/>
    </row>
    <row r="24" spans="1:13" ht="18.75">
      <c r="A24" s="1134">
        <v>13</v>
      </c>
      <c r="B24" s="1142" t="s">
        <v>900</v>
      </c>
      <c r="C24" s="1141">
        <v>2</v>
      </c>
      <c r="D24" s="1137" t="s">
        <v>1202</v>
      </c>
      <c r="E24" s="1143"/>
      <c r="F24" s="1144"/>
      <c r="G24" s="1134"/>
      <c r="H24" s="1134"/>
      <c r="I24" s="1134"/>
      <c r="J24" s="1129"/>
      <c r="K24" s="1134" t="s">
        <v>426</v>
      </c>
      <c r="L24" s="1129"/>
      <c r="M24" s="1129"/>
    </row>
    <row r="25" spans="1:13" ht="18.75">
      <c r="A25" s="1134">
        <v>14</v>
      </c>
      <c r="B25" s="1142" t="s">
        <v>901</v>
      </c>
      <c r="C25" s="1141">
        <v>17</v>
      </c>
      <c r="D25" s="1137" t="s">
        <v>1203</v>
      </c>
      <c r="E25" s="1143"/>
      <c r="F25" s="1144"/>
      <c r="G25" s="1134"/>
      <c r="H25" s="1134"/>
      <c r="I25" s="1134"/>
      <c r="J25" s="1129"/>
      <c r="K25" s="1134" t="s">
        <v>426</v>
      </c>
      <c r="L25" s="1129"/>
      <c r="M25" s="1129"/>
    </row>
    <row r="26" spans="1:13" ht="18.75">
      <c r="A26" s="1134">
        <v>15</v>
      </c>
      <c r="B26" s="1142" t="s">
        <v>902</v>
      </c>
      <c r="C26" s="1141">
        <v>2</v>
      </c>
      <c r="D26" s="1142" t="s">
        <v>960</v>
      </c>
      <c r="E26" s="1143"/>
      <c r="F26" s="1144"/>
      <c r="G26" s="1134"/>
      <c r="H26" s="1134"/>
      <c r="I26" s="1134"/>
      <c r="J26" s="1129"/>
      <c r="K26" s="1134" t="s">
        <v>426</v>
      </c>
      <c r="L26" s="1129"/>
      <c r="M26" s="1129"/>
    </row>
    <row r="27" spans="1:13" ht="18.75">
      <c r="A27" s="1134">
        <v>16</v>
      </c>
      <c r="B27" s="1142" t="s">
        <v>903</v>
      </c>
      <c r="C27" s="1141">
        <v>2</v>
      </c>
      <c r="D27" s="1142" t="s">
        <v>854</v>
      </c>
      <c r="E27" s="1143"/>
      <c r="F27" s="1144"/>
      <c r="G27" s="1134"/>
      <c r="H27" s="1134"/>
      <c r="I27" s="1134"/>
      <c r="J27" s="1129"/>
      <c r="K27" s="1134" t="s">
        <v>426</v>
      </c>
      <c r="L27" s="1129"/>
      <c r="M27" s="1129"/>
    </row>
    <row r="28" spans="1:13" ht="18.75">
      <c r="A28" s="1134">
        <v>17</v>
      </c>
      <c r="B28" s="1142" t="s">
        <v>904</v>
      </c>
      <c r="C28" s="1141">
        <v>1</v>
      </c>
      <c r="D28" s="1142" t="s">
        <v>1208</v>
      </c>
      <c r="E28" s="1143"/>
      <c r="F28" s="1144"/>
      <c r="G28" s="1134"/>
      <c r="H28" s="1134"/>
      <c r="I28" s="1134"/>
      <c r="J28" s="1129"/>
      <c r="K28" s="1134" t="s">
        <v>426</v>
      </c>
      <c r="L28" s="1129"/>
      <c r="M28" s="1129"/>
    </row>
    <row r="29" spans="1:13" ht="18.75">
      <c r="A29" s="1134">
        <v>18</v>
      </c>
      <c r="B29" s="1142" t="s">
        <v>905</v>
      </c>
      <c r="C29" s="1141">
        <v>5</v>
      </c>
      <c r="D29" s="1137" t="s">
        <v>1202</v>
      </c>
      <c r="E29" s="1143"/>
      <c r="F29" s="1144"/>
      <c r="G29" s="1134"/>
      <c r="H29" s="1134"/>
      <c r="I29" s="1134"/>
      <c r="J29" s="1129"/>
      <c r="K29" s="1134" t="s">
        <v>426</v>
      </c>
      <c r="L29" s="1129"/>
      <c r="M29" s="1129"/>
    </row>
    <row r="30" spans="1:13" ht="18.75">
      <c r="A30" s="1134">
        <v>19</v>
      </c>
      <c r="B30" s="1142" t="s">
        <v>906</v>
      </c>
      <c r="C30" s="1141">
        <v>1</v>
      </c>
      <c r="D30" s="1137" t="s">
        <v>1202</v>
      </c>
      <c r="E30" s="1143"/>
      <c r="F30" s="1144"/>
      <c r="G30" s="1134"/>
      <c r="H30" s="1134"/>
      <c r="I30" s="1134"/>
      <c r="J30" s="1129"/>
      <c r="K30" s="1134" t="s">
        <v>426</v>
      </c>
      <c r="L30" s="1129"/>
      <c r="M30" s="1129"/>
    </row>
    <row r="31" spans="1:13" ht="18.75">
      <c r="A31" s="1134">
        <v>20</v>
      </c>
      <c r="B31" s="1142" t="s">
        <v>907</v>
      </c>
      <c r="C31" s="1141">
        <v>14</v>
      </c>
      <c r="D31" s="1137" t="s">
        <v>1202</v>
      </c>
      <c r="E31" s="1143"/>
      <c r="F31" s="1144"/>
      <c r="G31" s="1134"/>
      <c r="H31" s="1134"/>
      <c r="I31" s="1134"/>
      <c r="J31" s="1129"/>
      <c r="K31" s="1134" t="s">
        <v>426</v>
      </c>
      <c r="L31" s="1129"/>
      <c r="M31" s="1129"/>
    </row>
    <row r="32" spans="1:13" ht="56.25">
      <c r="A32" s="1134">
        <v>21</v>
      </c>
      <c r="B32" s="1140" t="s">
        <v>908</v>
      </c>
      <c r="C32" s="1141">
        <v>29</v>
      </c>
      <c r="D32" s="1142" t="s">
        <v>1219</v>
      </c>
      <c r="E32" s="1143"/>
      <c r="F32" s="1144"/>
      <c r="G32" s="1134"/>
      <c r="H32" s="1134"/>
      <c r="I32" s="1134"/>
      <c r="J32" s="1129"/>
      <c r="K32" s="1134" t="s">
        <v>426</v>
      </c>
      <c r="L32" s="1129"/>
      <c r="M32" s="1129"/>
    </row>
    <row r="33" spans="1:13" ht="18.75">
      <c r="A33" s="1134">
        <v>22</v>
      </c>
      <c r="B33" s="1142" t="s">
        <v>909</v>
      </c>
      <c r="C33" s="1141">
        <v>6</v>
      </c>
      <c r="D33" s="1142" t="s">
        <v>1204</v>
      </c>
      <c r="E33" s="1143"/>
      <c r="F33" s="1144"/>
      <c r="G33" s="1134"/>
      <c r="H33" s="1134"/>
      <c r="I33" s="1134"/>
      <c r="J33" s="1129"/>
      <c r="K33" s="1134" t="s">
        <v>426</v>
      </c>
      <c r="L33" s="1129"/>
      <c r="M33" s="1129"/>
    </row>
    <row r="34" spans="1:13" ht="18.75">
      <c r="A34" s="1134">
        <v>23</v>
      </c>
      <c r="B34" s="1142" t="s">
        <v>910</v>
      </c>
      <c r="C34" s="1141">
        <v>1</v>
      </c>
      <c r="D34" s="1142" t="s">
        <v>1208</v>
      </c>
      <c r="E34" s="1143"/>
      <c r="F34" s="1144"/>
      <c r="G34" s="1134"/>
      <c r="H34" s="1134"/>
      <c r="I34" s="1134"/>
      <c r="J34" s="1129"/>
      <c r="K34" s="1134" t="s">
        <v>426</v>
      </c>
      <c r="L34" s="1129"/>
      <c r="M34" s="1129"/>
    </row>
    <row r="35" spans="1:13" ht="18.75">
      <c r="A35" s="1134">
        <v>24</v>
      </c>
      <c r="B35" s="1142" t="s">
        <v>911</v>
      </c>
      <c r="C35" s="1141">
        <v>4</v>
      </c>
      <c r="D35" s="1137" t="s">
        <v>1202</v>
      </c>
      <c r="E35" s="1143"/>
      <c r="F35" s="1144"/>
      <c r="G35" s="1134"/>
      <c r="H35" s="1134"/>
      <c r="I35" s="1134"/>
      <c r="J35" s="1129"/>
      <c r="K35" s="1134" t="s">
        <v>426</v>
      </c>
      <c r="L35" s="1129"/>
      <c r="M35" s="1129"/>
    </row>
    <row r="36" spans="1:13" ht="18.75">
      <c r="A36" s="1134">
        <v>25</v>
      </c>
      <c r="B36" s="1142" t="s">
        <v>912</v>
      </c>
      <c r="C36" s="1141">
        <v>1</v>
      </c>
      <c r="D36" s="1142" t="s">
        <v>1187</v>
      </c>
      <c r="E36" s="1143"/>
      <c r="F36" s="1144"/>
      <c r="G36" s="1134"/>
      <c r="H36" s="1134"/>
      <c r="I36" s="1134"/>
      <c r="J36" s="1129"/>
      <c r="K36" s="1134" t="s">
        <v>426</v>
      </c>
      <c r="L36" s="1129"/>
      <c r="M36" s="1129"/>
    </row>
    <row r="37" spans="1:13" ht="18.75">
      <c r="A37" s="1134">
        <v>26</v>
      </c>
      <c r="B37" s="1142" t="s">
        <v>913</v>
      </c>
      <c r="C37" s="1141">
        <v>1</v>
      </c>
      <c r="D37" s="1137" t="s">
        <v>1202</v>
      </c>
      <c r="E37" s="1143"/>
      <c r="F37" s="1144"/>
      <c r="G37" s="1134"/>
      <c r="H37" s="1134"/>
      <c r="I37" s="1134"/>
      <c r="J37" s="1129"/>
      <c r="K37" s="1134" t="s">
        <v>426</v>
      </c>
      <c r="L37" s="1129"/>
      <c r="M37" s="1129"/>
    </row>
    <row r="38" spans="1:13" ht="18.75">
      <c r="A38" s="1134">
        <v>27</v>
      </c>
      <c r="B38" s="1142" t="s">
        <v>914</v>
      </c>
      <c r="C38" s="1141">
        <v>4</v>
      </c>
      <c r="D38" s="1137" t="s">
        <v>1202</v>
      </c>
      <c r="E38" s="1143"/>
      <c r="F38" s="1144"/>
      <c r="G38" s="1134"/>
      <c r="H38" s="1134"/>
      <c r="I38" s="1134"/>
      <c r="J38" s="1129"/>
      <c r="K38" s="1134" t="s">
        <v>426</v>
      </c>
      <c r="L38" s="1129"/>
      <c r="M38" s="1129"/>
    </row>
    <row r="39" spans="1:13" ht="18.75">
      <c r="A39" s="1134">
        <v>28</v>
      </c>
      <c r="B39" s="1142" t="s">
        <v>915</v>
      </c>
      <c r="C39" s="1141">
        <v>2</v>
      </c>
      <c r="D39" s="1137" t="s">
        <v>1202</v>
      </c>
      <c r="E39" s="1143"/>
      <c r="F39" s="1144"/>
      <c r="G39" s="1134"/>
      <c r="H39" s="1134"/>
      <c r="I39" s="1134"/>
      <c r="J39" s="1129"/>
      <c r="K39" s="1134" t="s">
        <v>426</v>
      </c>
      <c r="L39" s="1129"/>
      <c r="M39" s="1129"/>
    </row>
    <row r="40" spans="1:13" ht="18.75">
      <c r="A40" s="1134">
        <v>29</v>
      </c>
      <c r="B40" s="1142" t="s">
        <v>957</v>
      </c>
      <c r="C40" s="1141">
        <v>1</v>
      </c>
      <c r="D40" s="1137" t="s">
        <v>1202</v>
      </c>
      <c r="E40" s="1143"/>
      <c r="F40" s="1144"/>
      <c r="G40" s="1134"/>
      <c r="H40" s="1134"/>
      <c r="I40" s="1134"/>
      <c r="J40" s="1129"/>
      <c r="K40" s="1134" t="s">
        <v>426</v>
      </c>
      <c r="L40" s="1129"/>
      <c r="M40" s="1129"/>
    </row>
    <row r="41" spans="1:13" ht="18.75">
      <c r="A41" s="1134">
        <v>30</v>
      </c>
      <c r="B41" s="1142" t="s">
        <v>958</v>
      </c>
      <c r="C41" s="1141">
        <v>1</v>
      </c>
      <c r="D41" s="1137" t="s">
        <v>1202</v>
      </c>
      <c r="E41" s="1143"/>
      <c r="F41" s="1144"/>
      <c r="G41" s="1134"/>
      <c r="H41" s="1134"/>
      <c r="I41" s="1134"/>
      <c r="J41" s="1129"/>
      <c r="K41" s="1134" t="s">
        <v>426</v>
      </c>
      <c r="L41" s="1129"/>
      <c r="M41" s="1129"/>
    </row>
    <row r="42" spans="1:13" ht="18.75">
      <c r="A42" s="1134">
        <v>31</v>
      </c>
      <c r="B42" s="1142" t="s">
        <v>959</v>
      </c>
      <c r="C42" s="1141">
        <v>1</v>
      </c>
      <c r="D42" s="1137" t="s">
        <v>1202</v>
      </c>
      <c r="E42" s="1143"/>
      <c r="F42" s="1144"/>
      <c r="G42" s="1134"/>
      <c r="H42" s="1134"/>
      <c r="I42" s="1134"/>
      <c r="J42" s="1129"/>
      <c r="K42" s="1134" t="s">
        <v>426</v>
      </c>
      <c r="L42" s="1129"/>
      <c r="M42" s="1129"/>
    </row>
    <row r="43" spans="1:13" ht="18.75">
      <c r="A43" s="1134">
        <v>32</v>
      </c>
      <c r="B43" s="1142" t="s">
        <v>916</v>
      </c>
      <c r="C43" s="1141">
        <v>6</v>
      </c>
      <c r="D43" s="1142" t="s">
        <v>1205</v>
      </c>
      <c r="E43" s="1143"/>
      <c r="F43" s="1144"/>
      <c r="G43" s="1134"/>
      <c r="H43" s="1134"/>
      <c r="I43" s="1134"/>
      <c r="J43" s="1129"/>
      <c r="K43" s="1134" t="s">
        <v>426</v>
      </c>
      <c r="L43" s="1129"/>
      <c r="M43" s="1129"/>
    </row>
    <row r="44" spans="1:13" ht="37.5">
      <c r="A44" s="1134">
        <v>33</v>
      </c>
      <c r="B44" s="1140" t="s">
        <v>917</v>
      </c>
      <c r="C44" s="1141">
        <v>47</v>
      </c>
      <c r="D44" s="1142" t="s">
        <v>1209</v>
      </c>
      <c r="E44" s="1143"/>
      <c r="F44" s="1144"/>
      <c r="G44" s="1134"/>
      <c r="H44" s="1134"/>
      <c r="I44" s="1134"/>
      <c r="J44" s="1129"/>
      <c r="K44" s="1134" t="s">
        <v>426</v>
      </c>
      <c r="L44" s="1129"/>
      <c r="M44" s="1129"/>
    </row>
    <row r="45" spans="1:13" ht="18.75">
      <c r="A45" s="1134">
        <v>34</v>
      </c>
      <c r="B45" s="1142" t="s">
        <v>918</v>
      </c>
      <c r="C45" s="1141">
        <v>4</v>
      </c>
      <c r="D45" s="1142" t="s">
        <v>1206</v>
      </c>
      <c r="E45" s="1143"/>
      <c r="F45" s="1144"/>
      <c r="G45" s="1134"/>
      <c r="H45" s="1134"/>
      <c r="I45" s="1134"/>
      <c r="J45" s="1129"/>
      <c r="K45" s="1134" t="s">
        <v>426</v>
      </c>
      <c r="L45" s="1129"/>
      <c r="M45" s="1129"/>
    </row>
    <row r="46" spans="1:13" ht="18.75">
      <c r="A46" s="1134">
        <v>35</v>
      </c>
      <c r="B46" s="1142" t="s">
        <v>919</v>
      </c>
      <c r="C46" s="1141">
        <v>1</v>
      </c>
      <c r="D46" s="1142" t="s">
        <v>961</v>
      </c>
      <c r="E46" s="1143"/>
      <c r="F46" s="1144"/>
      <c r="G46" s="1134"/>
      <c r="H46" s="1134"/>
      <c r="I46" s="1134"/>
      <c r="J46" s="1129"/>
      <c r="K46" s="1134" t="s">
        <v>426</v>
      </c>
      <c r="L46" s="1129"/>
      <c r="M46" s="1129"/>
    </row>
    <row r="47" spans="1:13" ht="18.75">
      <c r="A47" s="1134">
        <v>36</v>
      </c>
      <c r="B47" s="1142" t="s">
        <v>920</v>
      </c>
      <c r="C47" s="1141">
        <v>2</v>
      </c>
      <c r="D47" s="1142" t="s">
        <v>961</v>
      </c>
      <c r="E47" s="1143"/>
      <c r="F47" s="1144"/>
      <c r="G47" s="1134"/>
      <c r="H47" s="1134"/>
      <c r="I47" s="1134"/>
      <c r="J47" s="1129"/>
      <c r="K47" s="1134" t="s">
        <v>426</v>
      </c>
      <c r="L47" s="1129"/>
      <c r="M47" s="1129"/>
    </row>
    <row r="48" spans="1:13" ht="18.75">
      <c r="A48" s="1134">
        <v>37</v>
      </c>
      <c r="B48" s="1142" t="s">
        <v>921</v>
      </c>
      <c r="C48" s="1141">
        <v>2</v>
      </c>
      <c r="D48" s="1142" t="s">
        <v>961</v>
      </c>
      <c r="E48" s="1143"/>
      <c r="F48" s="1144"/>
      <c r="G48" s="1134"/>
      <c r="H48" s="1134"/>
      <c r="I48" s="1134"/>
      <c r="J48" s="1129"/>
      <c r="K48" s="1134" t="s">
        <v>426</v>
      </c>
      <c r="L48" s="1129"/>
      <c r="M48" s="1129"/>
    </row>
    <row r="49" spans="1:13" ht="18.75">
      <c r="A49" s="1134">
        <v>38</v>
      </c>
      <c r="B49" s="1142" t="s">
        <v>922</v>
      </c>
      <c r="C49" s="1141">
        <v>2</v>
      </c>
      <c r="D49" s="1142" t="s">
        <v>1207</v>
      </c>
      <c r="E49" s="1143"/>
      <c r="F49" s="1144"/>
      <c r="G49" s="1134"/>
      <c r="H49" s="1134"/>
      <c r="I49" s="1134"/>
      <c r="J49" s="1129"/>
      <c r="K49" s="1134" t="s">
        <v>426</v>
      </c>
      <c r="L49" s="1129"/>
      <c r="M49" s="1129"/>
    </row>
    <row r="50" spans="1:13" ht="18.75">
      <c r="A50" s="1134">
        <v>39</v>
      </c>
      <c r="B50" s="1142" t="s">
        <v>923</v>
      </c>
      <c r="C50" s="1141">
        <v>2</v>
      </c>
      <c r="D50" s="1142" t="s">
        <v>960</v>
      </c>
      <c r="E50" s="1143"/>
      <c r="F50" s="1144"/>
      <c r="G50" s="1134"/>
      <c r="H50" s="1134"/>
      <c r="I50" s="1134"/>
      <c r="J50" s="1129"/>
      <c r="K50" s="1134" t="s">
        <v>426</v>
      </c>
      <c r="L50" s="1129"/>
      <c r="M50" s="1129"/>
    </row>
    <row r="51" spans="1:13" ht="18.75">
      <c r="A51" s="1134">
        <v>40</v>
      </c>
      <c r="B51" s="1142" t="s">
        <v>924</v>
      </c>
      <c r="C51" s="1141">
        <v>8</v>
      </c>
      <c r="D51" s="1142" t="s">
        <v>1205</v>
      </c>
      <c r="E51" s="1143"/>
      <c r="F51" s="1144"/>
      <c r="G51" s="1134"/>
      <c r="H51" s="1134"/>
      <c r="I51" s="1134"/>
      <c r="J51" s="1129"/>
      <c r="K51" s="1134" t="s">
        <v>426</v>
      </c>
      <c r="L51" s="1129"/>
      <c r="M51" s="1129"/>
    </row>
    <row r="52" spans="1:13" ht="18.75">
      <c r="A52" s="1134">
        <v>41</v>
      </c>
      <c r="B52" s="1142" t="s">
        <v>925</v>
      </c>
      <c r="C52" s="1141">
        <v>1</v>
      </c>
      <c r="D52" s="1142" t="s">
        <v>961</v>
      </c>
      <c r="E52" s="1143"/>
      <c r="F52" s="1144"/>
      <c r="G52" s="1134"/>
      <c r="H52" s="1134"/>
      <c r="I52" s="1134"/>
      <c r="J52" s="1129"/>
      <c r="K52" s="1134" t="s">
        <v>426</v>
      </c>
      <c r="L52" s="1129"/>
      <c r="M52" s="1129"/>
    </row>
    <row r="53" spans="1:13" ht="18.75">
      <c r="A53" s="1134">
        <v>42</v>
      </c>
      <c r="B53" s="1142" t="s">
        <v>926</v>
      </c>
      <c r="C53" s="1141">
        <v>11</v>
      </c>
      <c r="D53" s="1142" t="s">
        <v>854</v>
      </c>
      <c r="E53" s="1143"/>
      <c r="F53" s="1144"/>
      <c r="G53" s="1134"/>
      <c r="H53" s="1134"/>
      <c r="I53" s="1134"/>
      <c r="J53" s="1129"/>
      <c r="K53" s="1134" t="s">
        <v>426</v>
      </c>
      <c r="L53" s="1129"/>
      <c r="M53" s="1129"/>
    </row>
    <row r="54" spans="1:13" ht="18.75">
      <c r="A54" s="1134">
        <v>43</v>
      </c>
      <c r="B54" s="1142" t="s">
        <v>927</v>
      </c>
      <c r="C54" s="1141">
        <v>1</v>
      </c>
      <c r="D54" s="1142" t="s">
        <v>960</v>
      </c>
      <c r="E54" s="1143"/>
      <c r="F54" s="1144"/>
      <c r="G54" s="1134"/>
      <c r="H54" s="1134"/>
      <c r="I54" s="1134" t="s">
        <v>425</v>
      </c>
      <c r="J54" s="1129"/>
      <c r="K54" s="1134" t="s">
        <v>426</v>
      </c>
      <c r="L54" s="1129"/>
      <c r="M54" s="1129"/>
    </row>
    <row r="55" spans="1:13" ht="18.75">
      <c r="A55" s="1134">
        <v>44</v>
      </c>
      <c r="B55" s="1142" t="s">
        <v>928</v>
      </c>
      <c r="C55" s="1141">
        <v>3</v>
      </c>
      <c r="D55" s="1142" t="s">
        <v>961</v>
      </c>
      <c r="E55" s="1143"/>
      <c r="F55" s="1144"/>
      <c r="G55" s="1134"/>
      <c r="H55" s="1134"/>
      <c r="I55" s="1134" t="s">
        <v>425</v>
      </c>
      <c r="J55" s="1129"/>
      <c r="K55" s="1134" t="s">
        <v>426</v>
      </c>
      <c r="L55" s="1129"/>
      <c r="M55" s="1129"/>
    </row>
    <row r="56" spans="1:13" ht="18.75">
      <c r="A56" s="1134">
        <v>45</v>
      </c>
      <c r="B56" s="1142" t="s">
        <v>962</v>
      </c>
      <c r="C56" s="1141">
        <v>6</v>
      </c>
      <c r="D56" s="1142" t="s">
        <v>960</v>
      </c>
      <c r="E56" s="1143"/>
      <c r="F56" s="1144"/>
      <c r="G56" s="1134"/>
      <c r="H56" s="1134"/>
      <c r="I56" s="1134"/>
      <c r="J56" s="1129"/>
      <c r="K56" s="1134" t="s">
        <v>426</v>
      </c>
      <c r="L56" s="1129"/>
      <c r="M56" s="1129"/>
    </row>
    <row r="57" spans="1:13" ht="18.75">
      <c r="A57" s="1134">
        <v>46</v>
      </c>
      <c r="B57" s="1142" t="s">
        <v>929</v>
      </c>
      <c r="C57" s="1141">
        <v>2</v>
      </c>
      <c r="D57" s="1142" t="s">
        <v>963</v>
      </c>
      <c r="E57" s="1143"/>
      <c r="F57" s="1144"/>
      <c r="G57" s="1134"/>
      <c r="H57" s="1134"/>
      <c r="I57" s="1134" t="s">
        <v>425</v>
      </c>
      <c r="J57" s="1129"/>
      <c r="K57" s="1134" t="s">
        <v>426</v>
      </c>
      <c r="L57" s="1129"/>
      <c r="M57" s="1129"/>
    </row>
    <row r="58" spans="1:13" ht="18.75">
      <c r="A58" s="1134">
        <v>47</v>
      </c>
      <c r="B58" s="1142" t="s">
        <v>930</v>
      </c>
      <c r="C58" s="1141">
        <v>2</v>
      </c>
      <c r="D58" s="1142" t="s">
        <v>963</v>
      </c>
      <c r="E58" s="1143"/>
      <c r="F58" s="1144"/>
      <c r="G58" s="1134"/>
      <c r="H58" s="1134"/>
      <c r="I58" s="1134" t="s">
        <v>425</v>
      </c>
      <c r="J58" s="1129"/>
      <c r="K58" s="1134" t="s">
        <v>426</v>
      </c>
      <c r="L58" s="1129"/>
      <c r="M58" s="1129"/>
    </row>
    <row r="59" spans="1:13" ht="37.5">
      <c r="A59" s="1134">
        <v>48</v>
      </c>
      <c r="B59" s="1140" t="s">
        <v>931</v>
      </c>
      <c r="C59" s="1141">
        <v>9</v>
      </c>
      <c r="D59" s="1142" t="s">
        <v>1211</v>
      </c>
      <c r="E59" s="1143"/>
      <c r="F59" s="1144"/>
      <c r="G59" s="1134"/>
      <c r="H59" s="1134"/>
      <c r="I59" s="1134" t="s">
        <v>425</v>
      </c>
      <c r="J59" s="1129"/>
      <c r="K59" s="1134" t="s">
        <v>426</v>
      </c>
      <c r="L59" s="1129"/>
      <c r="M59" s="1129"/>
    </row>
    <row r="60" spans="1:13" ht="18.75">
      <c r="A60" s="1134">
        <v>49</v>
      </c>
      <c r="B60" s="1142" t="s">
        <v>932</v>
      </c>
      <c r="C60" s="1141">
        <v>14</v>
      </c>
      <c r="D60" s="1142" t="s">
        <v>1212</v>
      </c>
      <c r="E60" s="1143"/>
      <c r="F60" s="1144"/>
      <c r="G60" s="1134"/>
      <c r="H60" s="1134"/>
      <c r="I60" s="1134" t="s">
        <v>425</v>
      </c>
      <c r="J60" s="1129"/>
      <c r="K60" s="1134" t="s">
        <v>426</v>
      </c>
      <c r="L60" s="1129"/>
      <c r="M60" s="1129"/>
    </row>
    <row r="61" spans="1:13" ht="37.5">
      <c r="A61" s="1134">
        <v>50</v>
      </c>
      <c r="B61" s="1142" t="s">
        <v>933</v>
      </c>
      <c r="C61" s="1141">
        <v>5</v>
      </c>
      <c r="D61" s="1142" t="s">
        <v>1213</v>
      </c>
      <c r="E61" s="1143"/>
      <c r="F61" s="1144"/>
      <c r="G61" s="1134"/>
      <c r="H61" s="1134"/>
      <c r="I61" s="1134" t="s">
        <v>425</v>
      </c>
      <c r="J61" s="1129"/>
      <c r="K61" s="1134" t="s">
        <v>426</v>
      </c>
      <c r="L61" s="1129"/>
      <c r="M61" s="1129"/>
    </row>
    <row r="62" spans="1:13" ht="37.5">
      <c r="A62" s="1134">
        <v>51</v>
      </c>
      <c r="B62" s="1142" t="s">
        <v>934</v>
      </c>
      <c r="C62" s="1141">
        <v>22</v>
      </c>
      <c r="D62" s="1142" t="s">
        <v>1214</v>
      </c>
      <c r="E62" s="1143"/>
      <c r="F62" s="1144"/>
      <c r="G62" s="1134"/>
      <c r="H62" s="1134"/>
      <c r="I62" s="1134" t="s">
        <v>425</v>
      </c>
      <c r="J62" s="1129"/>
      <c r="K62" s="1134" t="s">
        <v>426</v>
      </c>
      <c r="L62" s="1129"/>
      <c r="M62" s="1129"/>
    </row>
    <row r="63" spans="1:13" ht="18.75">
      <c r="A63" s="1134">
        <v>52</v>
      </c>
      <c r="B63" s="1142" t="s">
        <v>935</v>
      </c>
      <c r="C63" s="1141">
        <v>1</v>
      </c>
      <c r="D63" s="1142" t="s">
        <v>960</v>
      </c>
      <c r="E63" s="1143"/>
      <c r="F63" s="1144"/>
      <c r="G63" s="1134"/>
      <c r="H63" s="1134"/>
      <c r="I63" s="1134" t="s">
        <v>425</v>
      </c>
      <c r="J63" s="1129"/>
      <c r="K63" s="1134" t="s">
        <v>426</v>
      </c>
      <c r="L63" s="1129"/>
      <c r="M63" s="1129"/>
    </row>
    <row r="64" spans="1:13" ht="18.75">
      <c r="A64" s="1134">
        <v>53</v>
      </c>
      <c r="B64" s="1142" t="s">
        <v>936</v>
      </c>
      <c r="C64" s="1141">
        <v>2</v>
      </c>
      <c r="D64" s="1142" t="s">
        <v>1187</v>
      </c>
      <c r="E64" s="1143"/>
      <c r="F64" s="1144"/>
      <c r="G64" s="1134"/>
      <c r="H64" s="1134"/>
      <c r="I64" s="1134" t="s">
        <v>425</v>
      </c>
      <c r="J64" s="1129"/>
      <c r="K64" s="1134" t="s">
        <v>426</v>
      </c>
      <c r="L64" s="1129"/>
      <c r="M64" s="1129"/>
    </row>
    <row r="65" spans="1:13" ht="18.75">
      <c r="A65" s="1134">
        <v>54</v>
      </c>
      <c r="B65" s="1142" t="s">
        <v>937</v>
      </c>
      <c r="C65" s="1141">
        <v>5</v>
      </c>
      <c r="D65" s="1142" t="s">
        <v>1202</v>
      </c>
      <c r="E65" s="1143"/>
      <c r="F65" s="1144"/>
      <c r="G65" s="1134"/>
      <c r="H65" s="1134"/>
      <c r="I65" s="1134" t="s">
        <v>425</v>
      </c>
      <c r="J65" s="1129"/>
      <c r="K65" s="1134" t="s">
        <v>426</v>
      </c>
      <c r="L65" s="1129"/>
      <c r="M65" s="1129"/>
    </row>
    <row r="66" spans="1:13" ht="18.75">
      <c r="A66" s="1134">
        <v>55</v>
      </c>
      <c r="B66" s="1142" t="s">
        <v>938</v>
      </c>
      <c r="C66" s="1141">
        <v>2</v>
      </c>
      <c r="D66" s="1145" t="s">
        <v>960</v>
      </c>
      <c r="E66" s="1143"/>
      <c r="F66" s="1144"/>
      <c r="G66" s="1134"/>
      <c r="H66" s="1134"/>
      <c r="I66" s="1134" t="s">
        <v>425</v>
      </c>
      <c r="J66" s="1129"/>
      <c r="K66" s="1134" t="s">
        <v>426</v>
      </c>
      <c r="L66" s="1129"/>
      <c r="M66" s="1129"/>
    </row>
    <row r="67" spans="1:13" ht="18.75">
      <c r="A67" s="1134">
        <v>56</v>
      </c>
      <c r="B67" s="1142" t="s">
        <v>939</v>
      </c>
      <c r="C67" s="1141">
        <v>2</v>
      </c>
      <c r="D67" s="1145" t="s">
        <v>961</v>
      </c>
      <c r="E67" s="1143"/>
      <c r="F67" s="1144"/>
      <c r="G67" s="1134"/>
      <c r="H67" s="1134"/>
      <c r="I67" s="1134" t="s">
        <v>425</v>
      </c>
      <c r="J67" s="1129"/>
      <c r="K67" s="1134" t="s">
        <v>426</v>
      </c>
      <c r="L67" s="1129"/>
      <c r="M67" s="1129"/>
    </row>
    <row r="68" spans="1:13" ht="18.75">
      <c r="A68" s="1134">
        <v>57</v>
      </c>
      <c r="B68" s="1142" t="s">
        <v>940</v>
      </c>
      <c r="C68" s="1141">
        <v>4</v>
      </c>
      <c r="D68" s="1142" t="s">
        <v>1207</v>
      </c>
      <c r="E68" s="1143"/>
      <c r="F68" s="1144"/>
      <c r="G68" s="1134"/>
      <c r="H68" s="1134"/>
      <c r="I68" s="1134" t="s">
        <v>425</v>
      </c>
      <c r="J68" s="1129"/>
      <c r="K68" s="1134" t="s">
        <v>426</v>
      </c>
      <c r="L68" s="1129"/>
      <c r="M68" s="1129"/>
    </row>
    <row r="69" spans="1:13" ht="18.75">
      <c r="A69" s="1134">
        <v>58</v>
      </c>
      <c r="B69" s="1142" t="s">
        <v>941</v>
      </c>
      <c r="C69" s="1141">
        <v>1</v>
      </c>
      <c r="D69" s="1145" t="s">
        <v>960</v>
      </c>
      <c r="E69" s="1143"/>
      <c r="F69" s="1144"/>
      <c r="G69" s="1134"/>
      <c r="H69" s="1134"/>
      <c r="I69" s="1134" t="s">
        <v>425</v>
      </c>
      <c r="J69" s="1129"/>
      <c r="K69" s="1134" t="s">
        <v>426</v>
      </c>
      <c r="L69" s="1129"/>
      <c r="M69" s="1129"/>
    </row>
    <row r="70" spans="1:13" ht="18.75">
      <c r="A70" s="1134">
        <v>59</v>
      </c>
      <c r="B70" s="1142" t="s">
        <v>942</v>
      </c>
      <c r="C70" s="1141">
        <v>1</v>
      </c>
      <c r="D70" s="1145" t="s">
        <v>960</v>
      </c>
      <c r="E70" s="1143"/>
      <c r="F70" s="1144"/>
      <c r="G70" s="1134"/>
      <c r="H70" s="1134"/>
      <c r="I70" s="1134" t="s">
        <v>425</v>
      </c>
      <c r="J70" s="1129"/>
      <c r="K70" s="1134" t="s">
        <v>426</v>
      </c>
      <c r="L70" s="1129"/>
      <c r="M70" s="1129"/>
    </row>
    <row r="71" spans="1:13" ht="18.75">
      <c r="A71" s="1134">
        <v>60</v>
      </c>
      <c r="B71" s="1142" t="s">
        <v>943</v>
      </c>
      <c r="C71" s="1141">
        <v>2</v>
      </c>
      <c r="D71" s="1145" t="s">
        <v>961</v>
      </c>
      <c r="E71" s="1143"/>
      <c r="F71" s="1144"/>
      <c r="G71" s="1134"/>
      <c r="H71" s="1134"/>
      <c r="I71" s="1134" t="s">
        <v>425</v>
      </c>
      <c r="J71" s="1129"/>
      <c r="K71" s="1134" t="s">
        <v>426</v>
      </c>
      <c r="L71" s="1129"/>
      <c r="M71" s="1129"/>
    </row>
    <row r="72" spans="1:13" ht="18.75">
      <c r="A72" s="1134">
        <v>61</v>
      </c>
      <c r="B72" s="1142" t="s">
        <v>944</v>
      </c>
      <c r="C72" s="1141">
        <v>1</v>
      </c>
      <c r="D72" s="1145" t="s">
        <v>961</v>
      </c>
      <c r="E72" s="1143"/>
      <c r="F72" s="1144"/>
      <c r="G72" s="1134"/>
      <c r="H72" s="1134"/>
      <c r="I72" s="1134" t="s">
        <v>425</v>
      </c>
      <c r="J72" s="1129"/>
      <c r="K72" s="1134" t="s">
        <v>426</v>
      </c>
      <c r="L72" s="1129"/>
      <c r="M72" s="1129"/>
    </row>
    <row r="73" spans="1:13" ht="18.75">
      <c r="A73" s="1134">
        <v>62</v>
      </c>
      <c r="B73" s="1142" t="s">
        <v>945</v>
      </c>
      <c r="C73" s="1141">
        <v>11</v>
      </c>
      <c r="D73" s="1142" t="s">
        <v>1206</v>
      </c>
      <c r="E73" s="1143"/>
      <c r="F73" s="1144"/>
      <c r="G73" s="1134"/>
      <c r="H73" s="1134"/>
      <c r="I73" s="1134" t="s">
        <v>425</v>
      </c>
      <c r="J73" s="1129"/>
      <c r="K73" s="1134" t="s">
        <v>426</v>
      </c>
      <c r="L73" s="1129"/>
      <c r="M73" s="1129"/>
    </row>
    <row r="74" spans="1:13" ht="18.75">
      <c r="A74" s="1134">
        <v>63</v>
      </c>
      <c r="B74" s="1142" t="s">
        <v>946</v>
      </c>
      <c r="C74" s="1141">
        <v>1</v>
      </c>
      <c r="D74" s="1145" t="s">
        <v>854</v>
      </c>
      <c r="E74" s="1143"/>
      <c r="F74" s="1144"/>
      <c r="G74" s="1134"/>
      <c r="H74" s="1134"/>
      <c r="I74" s="1134" t="s">
        <v>425</v>
      </c>
      <c r="J74" s="1129"/>
      <c r="K74" s="1134" t="s">
        <v>426</v>
      </c>
      <c r="L74" s="1129"/>
      <c r="M74" s="1129"/>
    </row>
    <row r="75" spans="1:13" ht="18.75">
      <c r="A75" s="1134">
        <v>64</v>
      </c>
      <c r="B75" s="1142" t="s">
        <v>947</v>
      </c>
      <c r="C75" s="1141">
        <v>1</v>
      </c>
      <c r="D75" s="1145" t="s">
        <v>961</v>
      </c>
      <c r="E75" s="1143"/>
      <c r="F75" s="1144"/>
      <c r="G75" s="1134"/>
      <c r="H75" s="1134"/>
      <c r="I75" s="1134" t="s">
        <v>425</v>
      </c>
      <c r="J75" s="1129"/>
      <c r="K75" s="1134" t="s">
        <v>426</v>
      </c>
      <c r="L75" s="1129"/>
      <c r="M75" s="1129"/>
    </row>
    <row r="76" spans="1:13" ht="37.5">
      <c r="A76" s="1134">
        <v>65</v>
      </c>
      <c r="B76" s="1140" t="s">
        <v>948</v>
      </c>
      <c r="C76" s="1141">
        <v>6</v>
      </c>
      <c r="D76" s="1140" t="s">
        <v>1215</v>
      </c>
      <c r="E76" s="1141"/>
      <c r="F76" s="1144"/>
      <c r="G76" s="1134"/>
      <c r="H76" s="1134"/>
      <c r="I76" s="1134" t="s">
        <v>425</v>
      </c>
      <c r="J76" s="1129"/>
      <c r="K76" s="1134" t="s">
        <v>426</v>
      </c>
      <c r="L76" s="1129"/>
      <c r="M76" s="1129"/>
    </row>
    <row r="77" spans="1:13" ht="18.75">
      <c r="A77" s="1134">
        <v>66</v>
      </c>
      <c r="B77" s="1142" t="s">
        <v>949</v>
      </c>
      <c r="C77" s="1141">
        <v>3</v>
      </c>
      <c r="D77" s="1142" t="s">
        <v>1202</v>
      </c>
      <c r="E77" s="1143"/>
      <c r="F77" s="1144"/>
      <c r="G77" s="1134"/>
      <c r="H77" s="1134"/>
      <c r="I77" s="1134" t="s">
        <v>425</v>
      </c>
      <c r="J77" s="1129"/>
      <c r="K77" s="1134" t="s">
        <v>426</v>
      </c>
      <c r="L77" s="1129"/>
      <c r="M77" s="1129"/>
    </row>
    <row r="78" spans="1:13" ht="18.75">
      <c r="A78" s="1134">
        <v>67</v>
      </c>
      <c r="B78" s="1142" t="s">
        <v>950</v>
      </c>
      <c r="C78" s="1141">
        <v>2</v>
      </c>
      <c r="D78" s="1142" t="s">
        <v>961</v>
      </c>
      <c r="E78" s="1143"/>
      <c r="F78" s="1144"/>
      <c r="G78" s="1134"/>
      <c r="H78" s="1134"/>
      <c r="I78" s="1134" t="s">
        <v>425</v>
      </c>
      <c r="J78" s="1129"/>
      <c r="K78" s="1134" t="s">
        <v>426</v>
      </c>
      <c r="L78" s="1129"/>
      <c r="M78" s="1129"/>
    </row>
    <row r="79" spans="1:13" ht="18.75">
      <c r="A79" s="1134">
        <v>68</v>
      </c>
      <c r="B79" s="1142" t="s">
        <v>951</v>
      </c>
      <c r="C79" s="1141">
        <v>10</v>
      </c>
      <c r="D79" s="1142" t="s">
        <v>1204</v>
      </c>
      <c r="E79" s="1143"/>
      <c r="F79" s="1144"/>
      <c r="G79" s="1134"/>
      <c r="H79" s="1134"/>
      <c r="I79" s="1134" t="s">
        <v>425</v>
      </c>
      <c r="J79" s="1129"/>
      <c r="K79" s="1134" t="s">
        <v>426</v>
      </c>
      <c r="L79" s="1129"/>
      <c r="M79" s="1129"/>
    </row>
    <row r="80" spans="1:13" ht="18.75">
      <c r="A80" s="1134">
        <v>69</v>
      </c>
      <c r="B80" s="1142" t="s">
        <v>952</v>
      </c>
      <c r="C80" s="1141">
        <v>2</v>
      </c>
      <c r="D80" s="1142" t="s">
        <v>1207</v>
      </c>
      <c r="E80" s="1143"/>
      <c r="F80" s="1144"/>
      <c r="G80" s="1134"/>
      <c r="H80" s="1134"/>
      <c r="I80" s="1134" t="s">
        <v>425</v>
      </c>
      <c r="J80" s="1129"/>
      <c r="K80" s="1134" t="s">
        <v>426</v>
      </c>
      <c r="L80" s="1129"/>
      <c r="M80" s="1129"/>
    </row>
    <row r="81" spans="1:13" ht="18.75">
      <c r="A81" s="1134">
        <v>70</v>
      </c>
      <c r="B81" s="1142" t="s">
        <v>177</v>
      </c>
      <c r="C81" s="1141">
        <v>6</v>
      </c>
      <c r="D81" s="1142" t="s">
        <v>960</v>
      </c>
      <c r="E81" s="1143"/>
      <c r="F81" s="1144"/>
      <c r="G81" s="1134"/>
      <c r="H81" s="1134"/>
      <c r="I81" s="1134" t="s">
        <v>425</v>
      </c>
      <c r="J81" s="1129"/>
      <c r="K81" s="1134" t="s">
        <v>426</v>
      </c>
      <c r="L81" s="1129"/>
      <c r="M81" s="1129"/>
    </row>
    <row r="82" spans="1:13" ht="37.5">
      <c r="A82" s="1134">
        <v>71</v>
      </c>
      <c r="B82" s="1140" t="s">
        <v>953</v>
      </c>
      <c r="C82" s="1141">
        <v>3</v>
      </c>
      <c r="D82" s="1142" t="s">
        <v>1218</v>
      </c>
      <c r="E82" s="1143"/>
      <c r="F82" s="1144"/>
      <c r="G82" s="1134"/>
      <c r="H82" s="1134"/>
      <c r="I82" s="1134" t="s">
        <v>425</v>
      </c>
      <c r="J82" s="1129"/>
      <c r="K82" s="1134" t="s">
        <v>426</v>
      </c>
      <c r="L82" s="1129"/>
      <c r="M82" s="1129"/>
    </row>
    <row r="83" spans="1:13" ht="18.75">
      <c r="A83" s="1134">
        <v>72</v>
      </c>
      <c r="B83" s="1142" t="s">
        <v>954</v>
      </c>
      <c r="C83" s="1141">
        <v>5</v>
      </c>
      <c r="D83" s="1145" t="s">
        <v>964</v>
      </c>
      <c r="E83" s="1143"/>
      <c r="F83" s="1144"/>
      <c r="G83" s="1134"/>
      <c r="H83" s="1134"/>
      <c r="I83" s="1134" t="s">
        <v>425</v>
      </c>
      <c r="J83" s="1129"/>
      <c r="K83" s="1134" t="s">
        <v>426</v>
      </c>
      <c r="L83" s="1129"/>
      <c r="M83" s="1129"/>
    </row>
    <row r="84" spans="1:13" ht="18.75">
      <c r="A84" s="1134">
        <v>73</v>
      </c>
      <c r="B84" s="1142" t="s">
        <v>955</v>
      </c>
      <c r="C84" s="1141">
        <v>1</v>
      </c>
      <c r="D84" s="1145" t="s">
        <v>963</v>
      </c>
      <c r="E84" s="1143"/>
      <c r="F84" s="1144"/>
      <c r="G84" s="1134"/>
      <c r="H84" s="1134"/>
      <c r="I84" s="1134" t="s">
        <v>425</v>
      </c>
      <c r="J84" s="1129"/>
      <c r="K84" s="1134" t="s">
        <v>426</v>
      </c>
      <c r="L84" s="1129"/>
      <c r="M84" s="1129"/>
    </row>
    <row r="85" spans="1:13" ht="37.5">
      <c r="A85" s="1146">
        <v>74</v>
      </c>
      <c r="B85" s="1147" t="s">
        <v>1047</v>
      </c>
      <c r="C85" s="1148">
        <v>7</v>
      </c>
      <c r="D85" s="1147" t="s">
        <v>1216</v>
      </c>
      <c r="E85" s="1149"/>
      <c r="F85" s="1150"/>
      <c r="G85" s="1146"/>
      <c r="H85" s="1146"/>
      <c r="I85" s="1146" t="s">
        <v>425</v>
      </c>
      <c r="J85" s="1151"/>
      <c r="K85" s="1146" t="s">
        <v>426</v>
      </c>
      <c r="L85" s="1151"/>
      <c r="M85" s="1151"/>
    </row>
    <row r="86" spans="1:13" ht="18.75">
      <c r="A86" s="1156"/>
      <c r="B86" s="1157"/>
      <c r="C86" s="1158"/>
      <c r="D86" s="1157"/>
      <c r="E86" s="1159"/>
      <c r="F86" s="1160"/>
      <c r="G86" s="1156"/>
      <c r="H86" s="1156"/>
      <c r="I86" s="1156"/>
      <c r="J86" s="429"/>
      <c r="K86" s="1156"/>
      <c r="L86" s="429"/>
      <c r="M86" s="429"/>
    </row>
    <row r="87" spans="1:13" s="1053" customFormat="1" ht="21.95" customHeight="1">
      <c r="A87" s="1365" t="s">
        <v>768</v>
      </c>
      <c r="B87" s="1365"/>
      <c r="C87" s="1365"/>
      <c r="D87" s="1365"/>
      <c r="E87" s="1571" t="s">
        <v>1176</v>
      </c>
      <c r="F87" s="1571"/>
      <c r="G87" s="1571"/>
      <c r="H87" s="1571"/>
      <c r="I87" s="1571"/>
      <c r="J87" s="1571"/>
      <c r="K87" s="1571"/>
      <c r="L87" s="1571"/>
      <c r="M87" s="1571"/>
    </row>
    <row r="88" spans="1:13" ht="16.5" customHeight="1">
      <c r="A88" s="1465"/>
      <c r="B88" s="1465"/>
      <c r="C88" s="1465"/>
      <c r="D88" s="1465"/>
      <c r="E88" s="1465"/>
      <c r="F88" s="1465"/>
      <c r="G88" s="533"/>
      <c r="H88" s="1465"/>
      <c r="I88" s="1465"/>
      <c r="J88" s="1465"/>
      <c r="K88" s="1465"/>
      <c r="L88" s="1465"/>
      <c r="M88" s="1465"/>
    </row>
  </sheetData>
  <mergeCells count="22">
    <mergeCell ref="E2:M2"/>
    <mergeCell ref="E3:M3"/>
    <mergeCell ref="J8:J9"/>
    <mergeCell ref="A2:D2"/>
    <mergeCell ref="A3:D3"/>
    <mergeCell ref="F8:F9"/>
    <mergeCell ref="I8:I9"/>
    <mergeCell ref="C8:C9"/>
    <mergeCell ref="G8:G9"/>
    <mergeCell ref="A6:M6"/>
    <mergeCell ref="E8:E9"/>
    <mergeCell ref="H8:H9"/>
    <mergeCell ref="A5:M5"/>
    <mergeCell ref="K8:K9"/>
    <mergeCell ref="L8:M8"/>
    <mergeCell ref="A88:F88"/>
    <mergeCell ref="H88:M88"/>
    <mergeCell ref="A8:A9"/>
    <mergeCell ref="B8:B9"/>
    <mergeCell ref="D8:D9"/>
    <mergeCell ref="A87:D87"/>
    <mergeCell ref="E87:M87"/>
  </mergeCells>
  <pageMargins left="0.51" right="0.4" top="0.65" bottom="0.31" header="0.3" footer="0.3"/>
  <pageSetup paperSize="9" scale="69"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G27"/>
  <sheetViews>
    <sheetView view="pageBreakPreview" zoomScaleNormal="100" zoomScaleSheetLayoutView="100" workbookViewId="0">
      <pane xSplit="3" ySplit="8" topLeftCell="D9" activePane="bottomRight" state="frozen"/>
      <selection activeCell="C23" sqref="C23"/>
      <selection pane="topRight" activeCell="C23" sqref="C23"/>
      <selection pane="bottomLeft" activeCell="C23" sqref="C23"/>
      <selection pane="bottomRight" activeCell="C23" sqref="C23"/>
    </sheetView>
  </sheetViews>
  <sheetFormatPr defaultColWidth="9.140625" defaultRowHeight="16.5"/>
  <cols>
    <col min="1" max="1" width="5.28515625" style="458" customWidth="1"/>
    <col min="2" max="2" width="35.140625" style="449" customWidth="1"/>
    <col min="3" max="3" width="24.140625" style="447" customWidth="1"/>
    <col min="4" max="4" width="23.5703125" style="447" customWidth="1"/>
    <col min="5" max="5" width="10.5703125" style="449" customWidth="1"/>
    <col min="6" max="6" width="12.42578125" style="452" customWidth="1"/>
    <col min="7" max="7" width="9.42578125" style="453" customWidth="1"/>
    <col min="8" max="8" width="9.7109375" style="899" customWidth="1"/>
    <col min="9" max="9" width="14" style="902" customWidth="1"/>
    <col min="10" max="16384" width="9.140625" style="449"/>
  </cols>
  <sheetData>
    <row r="1" spans="1:9">
      <c r="I1" s="1288" t="s">
        <v>760</v>
      </c>
    </row>
    <row r="2" spans="1:9" ht="21" customHeight="1">
      <c r="A2" s="1577" t="str">
        <f>'B13. DVTM '!A2:D2</f>
        <v>UBND TỈNH BẮC KẠN</v>
      </c>
      <c r="B2" s="1578"/>
      <c r="C2" s="1578"/>
      <c r="E2" s="1473" t="s">
        <v>25</v>
      </c>
      <c r="F2" s="1473"/>
      <c r="G2" s="1473"/>
      <c r="H2" s="1473"/>
      <c r="I2" s="1473"/>
    </row>
    <row r="3" spans="1:9" ht="16.5" customHeight="1">
      <c r="A3" s="1474"/>
      <c r="B3" s="1474"/>
      <c r="C3" s="1474"/>
      <c r="E3" s="1473" t="s">
        <v>263</v>
      </c>
      <c r="F3" s="1473"/>
      <c r="G3" s="1473"/>
      <c r="H3" s="1473"/>
      <c r="I3" s="1473"/>
    </row>
    <row r="4" spans="1:9" ht="15.75" customHeight="1">
      <c r="A4" s="450"/>
      <c r="E4" s="456"/>
      <c r="F4" s="457"/>
      <c r="G4" s="457"/>
      <c r="H4" s="900"/>
      <c r="I4" s="456"/>
    </row>
    <row r="5" spans="1:9" ht="23.25" customHeight="1">
      <c r="A5" s="1579" t="s">
        <v>812</v>
      </c>
      <c r="B5" s="1579"/>
      <c r="C5" s="1579"/>
      <c r="D5" s="1579"/>
      <c r="E5" s="1579"/>
      <c r="F5" s="1579"/>
      <c r="G5" s="1579"/>
      <c r="H5" s="1579"/>
      <c r="I5" s="1579"/>
    </row>
    <row r="6" spans="1:9" ht="27.75" customHeight="1">
      <c r="A6" s="1580" t="str">
        <f>'B13. DVTM '!A6:M6</f>
        <v>(Kèm theo Đề án số       /ĐA-UBND ngày       /6/2022 của UBND tỉnh Bắc Kạn)</v>
      </c>
      <c r="B6" s="1580"/>
      <c r="C6" s="1580"/>
      <c r="D6" s="1580"/>
      <c r="E6" s="1580"/>
      <c r="F6" s="1580"/>
      <c r="G6" s="1580"/>
      <c r="H6" s="1580"/>
      <c r="I6" s="1581"/>
    </row>
    <row r="7" spans="1:9" ht="59.25" customHeight="1">
      <c r="A7" s="903" t="s">
        <v>12</v>
      </c>
      <c r="B7" s="904" t="s">
        <v>331</v>
      </c>
      <c r="C7" s="904" t="s">
        <v>332</v>
      </c>
      <c r="D7" s="904" t="s">
        <v>333</v>
      </c>
      <c r="E7" s="904" t="s">
        <v>365</v>
      </c>
      <c r="F7" s="905" t="s">
        <v>366</v>
      </c>
      <c r="G7" s="906" t="s">
        <v>367</v>
      </c>
      <c r="H7" s="907" t="s">
        <v>368</v>
      </c>
      <c r="I7" s="908" t="s">
        <v>369</v>
      </c>
    </row>
    <row r="8" spans="1:9" ht="20.25" hidden="1" customHeight="1">
      <c r="A8" s="909"/>
      <c r="B8" s="910" t="s">
        <v>370</v>
      </c>
      <c r="C8" s="911"/>
      <c r="D8" s="911"/>
      <c r="E8" s="911"/>
      <c r="F8" s="912"/>
      <c r="G8" s="913"/>
      <c r="H8" s="914"/>
      <c r="I8" s="915"/>
    </row>
    <row r="9" spans="1:9" ht="24.75" customHeight="1">
      <c r="A9" s="916"/>
      <c r="B9" s="917" t="s">
        <v>772</v>
      </c>
      <c r="C9" s="918"/>
      <c r="D9" s="918"/>
      <c r="E9" s="918"/>
      <c r="F9" s="919"/>
      <c r="G9" s="920"/>
      <c r="H9" s="921"/>
      <c r="I9" s="922">
        <f>I10+I13</f>
        <v>280750</v>
      </c>
    </row>
    <row r="10" spans="1:9" s="483" customFormat="1" ht="22.5" customHeight="1">
      <c r="A10" s="923" t="s">
        <v>13</v>
      </c>
      <c r="B10" s="924" t="s">
        <v>371</v>
      </c>
      <c r="C10" s="925"/>
      <c r="D10" s="926"/>
      <c r="E10" s="927"/>
      <c r="F10" s="928"/>
      <c r="G10" s="929"/>
      <c r="H10" s="939">
        <f>SUM(H11:H12)</f>
        <v>10</v>
      </c>
      <c r="I10" s="937">
        <f>SUM(I11:I12)</f>
        <v>108000</v>
      </c>
    </row>
    <row r="11" spans="1:9" ht="33">
      <c r="A11" s="930">
        <v>1</v>
      </c>
      <c r="B11" s="931" t="s">
        <v>813</v>
      </c>
      <c r="C11" s="932" t="s">
        <v>831</v>
      </c>
      <c r="D11" s="932" t="s">
        <v>832</v>
      </c>
      <c r="E11" s="933" t="s">
        <v>428</v>
      </c>
      <c r="F11" s="934">
        <v>11</v>
      </c>
      <c r="G11" s="929">
        <v>67</v>
      </c>
      <c r="H11" s="935">
        <v>8</v>
      </c>
      <c r="I11" s="936">
        <f>H11*1000*F11</f>
        <v>88000</v>
      </c>
    </row>
    <row r="12" spans="1:9" ht="33">
      <c r="A12" s="930">
        <v>2</v>
      </c>
      <c r="B12" s="931" t="s">
        <v>819</v>
      </c>
      <c r="C12" s="932" t="s">
        <v>841</v>
      </c>
      <c r="D12" s="932" t="s">
        <v>835</v>
      </c>
      <c r="E12" s="933" t="s">
        <v>428</v>
      </c>
      <c r="F12" s="934">
        <v>10</v>
      </c>
      <c r="G12" s="929">
        <v>67</v>
      </c>
      <c r="H12" s="935">
        <v>2</v>
      </c>
      <c r="I12" s="936">
        <f>H12*1000*F12</f>
        <v>20000</v>
      </c>
    </row>
    <row r="13" spans="1:9" s="497" customFormat="1" ht="26.25" customHeight="1">
      <c r="A13" s="923" t="s">
        <v>17</v>
      </c>
      <c r="B13" s="924" t="s">
        <v>373</v>
      </c>
      <c r="C13" s="910"/>
      <c r="D13" s="910"/>
      <c r="E13" s="924"/>
      <c r="F13" s="928"/>
      <c r="G13" s="929"/>
      <c r="H13" s="939">
        <f>SUM(H14:H17)</f>
        <v>28.1</v>
      </c>
      <c r="I13" s="937">
        <f>SUM(I14:I17)</f>
        <v>172750</v>
      </c>
    </row>
    <row r="14" spans="1:9" s="497" customFormat="1" ht="33">
      <c r="A14" s="923">
        <v>1</v>
      </c>
      <c r="B14" s="931" t="s">
        <v>815</v>
      </c>
      <c r="C14" s="932" t="s">
        <v>833</v>
      </c>
      <c r="D14" s="932" t="s">
        <v>834</v>
      </c>
      <c r="E14" s="933" t="s">
        <v>428</v>
      </c>
      <c r="F14" s="938" t="s">
        <v>814</v>
      </c>
      <c r="G14" s="929"/>
      <c r="H14" s="939">
        <v>1.7</v>
      </c>
      <c r="I14" s="936">
        <f>H14*1000*F14</f>
        <v>22950</v>
      </c>
    </row>
    <row r="15" spans="1:9" s="497" customFormat="1" ht="33">
      <c r="A15" s="923">
        <v>2</v>
      </c>
      <c r="B15" s="931" t="s">
        <v>816</v>
      </c>
      <c r="C15" s="932" t="s">
        <v>836</v>
      </c>
      <c r="D15" s="932" t="s">
        <v>835</v>
      </c>
      <c r="E15" s="933" t="s">
        <v>428</v>
      </c>
      <c r="F15" s="938" t="s">
        <v>625</v>
      </c>
      <c r="G15" s="929"/>
      <c r="H15" s="939">
        <v>1.4</v>
      </c>
      <c r="I15" s="936">
        <f>H15*1000*F15</f>
        <v>9800</v>
      </c>
    </row>
    <row r="16" spans="1:9" s="497" customFormat="1" ht="26.25" customHeight="1">
      <c r="A16" s="923">
        <v>3</v>
      </c>
      <c r="B16" s="931" t="s">
        <v>817</v>
      </c>
      <c r="C16" s="932" t="s">
        <v>837</v>
      </c>
      <c r="D16" s="932" t="s">
        <v>839</v>
      </c>
      <c r="E16" s="931" t="s">
        <v>818</v>
      </c>
      <c r="F16" s="938" t="s">
        <v>625</v>
      </c>
      <c r="G16" s="929"/>
      <c r="H16" s="939">
        <v>15</v>
      </c>
      <c r="I16" s="936">
        <f>H16*1000*F16</f>
        <v>105000</v>
      </c>
    </row>
    <row r="17" spans="1:85" s="502" customFormat="1" ht="22.5" customHeight="1">
      <c r="A17" s="1270">
        <v>4</v>
      </c>
      <c r="B17" s="940" t="s">
        <v>817</v>
      </c>
      <c r="C17" s="1271" t="s">
        <v>838</v>
      </c>
      <c r="D17" s="1271" t="s">
        <v>840</v>
      </c>
      <c r="E17" s="940" t="s">
        <v>818</v>
      </c>
      <c r="F17" s="946">
        <v>3.5</v>
      </c>
      <c r="G17" s="947"/>
      <c r="H17" s="941">
        <v>10</v>
      </c>
      <c r="I17" s="1272">
        <f>H17*1000*F17</f>
        <v>35000</v>
      </c>
    </row>
    <row r="18" spans="1:85">
      <c r="A18" s="1477"/>
      <c r="B18" s="1477"/>
      <c r="C18" s="1477"/>
      <c r="D18" s="1477"/>
      <c r="E18" s="1471"/>
      <c r="F18" s="1471"/>
      <c r="G18" s="1471"/>
      <c r="H18" s="1471"/>
      <c r="I18" s="901"/>
    </row>
    <row r="19" spans="1:85" s="1053" customFormat="1" ht="21.95" customHeight="1">
      <c r="A19" s="1365" t="s">
        <v>768</v>
      </c>
      <c r="B19" s="1365"/>
      <c r="C19" s="1365"/>
      <c r="D19" s="1365"/>
      <c r="E19" s="1571" t="s">
        <v>1180</v>
      </c>
      <c r="F19" s="1571"/>
      <c r="G19" s="1571"/>
      <c r="H19" s="1571"/>
      <c r="I19" s="1571"/>
      <c r="J19" s="1161"/>
      <c r="K19" s="1161"/>
      <c r="L19" s="1161"/>
      <c r="M19" s="1161"/>
    </row>
    <row r="22" spans="1:85" s="483" customFormat="1">
      <c r="A22" s="458"/>
      <c r="B22" s="449"/>
      <c r="C22" s="447"/>
      <c r="D22" s="447"/>
      <c r="E22" s="449"/>
      <c r="F22" s="452"/>
      <c r="H22" s="453"/>
      <c r="I22" s="902"/>
    </row>
    <row r="25" spans="1:85" s="483" customFormat="1">
      <c r="A25" s="458"/>
      <c r="B25" s="449"/>
      <c r="C25" s="447"/>
      <c r="D25" s="447"/>
      <c r="E25" s="449"/>
      <c r="F25" s="452"/>
      <c r="G25" s="453"/>
      <c r="H25" s="899"/>
      <c r="I25" s="902"/>
    </row>
    <row r="27" spans="1:85" s="458" customFormat="1" ht="18" customHeight="1">
      <c r="B27" s="449"/>
      <c r="C27" s="447"/>
      <c r="D27" s="447"/>
      <c r="E27" s="449"/>
      <c r="F27" s="452"/>
      <c r="G27" s="453"/>
      <c r="H27" s="899"/>
      <c r="I27" s="902"/>
      <c r="J27" s="449"/>
      <c r="K27" s="449"/>
      <c r="L27" s="449"/>
      <c r="M27" s="449"/>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9"/>
      <c r="AK27" s="449"/>
      <c r="AL27" s="449"/>
      <c r="AM27" s="449"/>
      <c r="AN27" s="449"/>
      <c r="AO27" s="449"/>
      <c r="AP27" s="449"/>
      <c r="AQ27" s="449"/>
      <c r="AR27" s="449"/>
      <c r="AS27" s="449"/>
      <c r="AT27" s="449"/>
      <c r="AU27" s="449"/>
      <c r="AV27" s="449"/>
      <c r="AW27" s="449"/>
      <c r="AX27" s="449"/>
      <c r="AY27" s="449"/>
      <c r="AZ27" s="449"/>
      <c r="BA27" s="449"/>
      <c r="BB27" s="449"/>
      <c r="BC27" s="449"/>
      <c r="BD27" s="449"/>
      <c r="BE27" s="449"/>
      <c r="BF27" s="449"/>
      <c r="BG27" s="449"/>
      <c r="BH27" s="449"/>
      <c r="BI27" s="449"/>
      <c r="BJ27" s="449"/>
      <c r="BK27" s="449"/>
      <c r="BL27" s="449"/>
      <c r="BM27" s="449"/>
      <c r="BN27" s="449"/>
      <c r="BO27" s="449"/>
      <c r="BP27" s="449"/>
      <c r="BQ27" s="449"/>
      <c r="BR27" s="449"/>
      <c r="BS27" s="449"/>
      <c r="BT27" s="449"/>
      <c r="BU27" s="449"/>
      <c r="BV27" s="449"/>
      <c r="BW27" s="449"/>
      <c r="BX27" s="449"/>
      <c r="BY27" s="449"/>
      <c r="BZ27" s="449"/>
      <c r="CA27" s="449"/>
      <c r="CB27" s="449"/>
      <c r="CC27" s="449"/>
      <c r="CD27" s="449"/>
      <c r="CE27" s="449"/>
      <c r="CF27" s="449"/>
      <c r="CG27" s="449"/>
    </row>
  </sheetData>
  <mergeCells count="10">
    <mergeCell ref="E19:I19"/>
    <mergeCell ref="A18:D18"/>
    <mergeCell ref="E18:H18"/>
    <mergeCell ref="A2:C2"/>
    <mergeCell ref="E2:I2"/>
    <mergeCell ref="A3:C3"/>
    <mergeCell ref="E3:I3"/>
    <mergeCell ref="A5:I5"/>
    <mergeCell ref="A6:I6"/>
    <mergeCell ref="A19:D19"/>
  </mergeCells>
  <printOptions horizontalCentered="1"/>
  <pageMargins left="0.4" right="0.28999999999999998" top="0.74" bottom="0.35433070866141736" header="0.31496062992125984" footer="0.15748031496062992"/>
  <pageSetup paperSize="9" scale="97" fitToHeight="0" orientation="landscape" r:id="rId1"/>
  <colBreaks count="1" manualBreakCount="1">
    <brk id="8" max="1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H64"/>
  <sheetViews>
    <sheetView view="pageBreakPreview" zoomScale="85" zoomScaleNormal="85" zoomScaleSheetLayoutView="85" workbookViewId="0">
      <selection activeCell="F127" sqref="F127"/>
    </sheetView>
  </sheetViews>
  <sheetFormatPr defaultColWidth="9" defaultRowHeight="18.75"/>
  <cols>
    <col min="1" max="1" width="4.28515625" style="7" bestFit="1" customWidth="1"/>
    <col min="2" max="2" width="37.85546875" style="7" customWidth="1"/>
    <col min="3" max="3" width="13.5703125" style="79" bestFit="1" customWidth="1"/>
    <col min="4" max="4" width="15" style="156" customWidth="1"/>
    <col min="5" max="5" width="21.42578125" style="79" bestFit="1" customWidth="1"/>
    <col min="6" max="6" width="22.140625" style="79" customWidth="1"/>
    <col min="7" max="7" width="11.7109375" style="98" customWidth="1"/>
    <col min="8" max="8" width="32" style="79" hidden="1" customWidth="1"/>
    <col min="9" max="9" width="18.85546875" style="156" customWidth="1"/>
    <col min="10" max="16384" width="9" style="79"/>
  </cols>
  <sheetData>
    <row r="1" spans="1:9" ht="18" customHeight="1">
      <c r="A1" s="1331" t="s">
        <v>71</v>
      </c>
      <c r="B1" s="1331"/>
      <c r="C1" s="1331"/>
      <c r="D1" s="1331"/>
      <c r="E1" s="51"/>
      <c r="F1" s="1332" t="s">
        <v>25</v>
      </c>
      <c r="G1" s="1332"/>
      <c r="H1" s="1332"/>
      <c r="I1" s="1332"/>
    </row>
    <row r="2" spans="1:9" ht="18" customHeight="1">
      <c r="A2" s="1332" t="s">
        <v>55</v>
      </c>
      <c r="B2" s="1332"/>
      <c r="C2" s="1332"/>
      <c r="D2" s="1332"/>
      <c r="E2" s="52"/>
      <c r="F2" s="1332" t="s">
        <v>54</v>
      </c>
      <c r="G2" s="1332"/>
      <c r="H2" s="1332"/>
      <c r="I2" s="1332"/>
    </row>
    <row r="3" spans="1:9">
      <c r="A3" s="53"/>
      <c r="B3" s="53"/>
      <c r="C3" s="54"/>
      <c r="D3" s="155"/>
      <c r="E3" s="54"/>
      <c r="F3" s="54"/>
      <c r="G3" s="97"/>
      <c r="H3" s="54"/>
      <c r="I3" s="155"/>
    </row>
    <row r="4" spans="1:9" ht="18" customHeight="1">
      <c r="A4" s="55"/>
      <c r="F4" s="1334" t="s">
        <v>72</v>
      </c>
      <c r="G4" s="1334"/>
      <c r="H4" s="1334"/>
      <c r="I4" s="1334"/>
    </row>
    <row r="5" spans="1:9">
      <c r="A5" s="56"/>
    </row>
    <row r="6" spans="1:9">
      <c r="A6" s="1333" t="s">
        <v>77</v>
      </c>
      <c r="B6" s="1333"/>
      <c r="C6" s="1333"/>
      <c r="D6" s="1333"/>
      <c r="E6" s="1333"/>
      <c r="F6" s="1333"/>
      <c r="G6" s="1333"/>
      <c r="H6" s="1333"/>
      <c r="I6" s="1333"/>
    </row>
    <row r="7" spans="1:9" ht="41.25" customHeight="1">
      <c r="A7" s="1327" t="s">
        <v>80</v>
      </c>
      <c r="B7" s="1328"/>
      <c r="C7" s="1328"/>
      <c r="D7" s="1328"/>
      <c r="E7" s="1328"/>
      <c r="F7" s="1328"/>
      <c r="G7" s="1328"/>
      <c r="H7" s="1328"/>
      <c r="I7" s="1328"/>
    </row>
    <row r="9" spans="1:9" ht="93.75">
      <c r="A9" s="57" t="s">
        <v>11</v>
      </c>
      <c r="B9" s="57" t="s">
        <v>3</v>
      </c>
      <c r="C9" s="58" t="s">
        <v>58</v>
      </c>
      <c r="D9" s="1329" t="s">
        <v>22</v>
      </c>
      <c r="E9" s="1329"/>
      <c r="F9" s="59" t="s">
        <v>60</v>
      </c>
      <c r="G9" s="58" t="s">
        <v>63</v>
      </c>
      <c r="H9" s="60" t="s">
        <v>64</v>
      </c>
      <c r="I9" s="58" t="s">
        <v>20</v>
      </c>
    </row>
    <row r="10" spans="1:9" s="64" customFormat="1">
      <c r="A10" s="61" t="s">
        <v>4</v>
      </c>
      <c r="B10" s="61"/>
      <c r="C10" s="100">
        <f>SUM(C11:C15)</f>
        <v>0</v>
      </c>
      <c r="D10" s="157"/>
      <c r="E10" s="61"/>
      <c r="F10" s="62"/>
      <c r="G10" s="62"/>
      <c r="H10" s="63"/>
      <c r="I10" s="157"/>
    </row>
    <row r="11" spans="1:9" s="7" customFormat="1">
      <c r="A11" s="65">
        <v>1</v>
      </c>
      <c r="B11" s="65"/>
      <c r="C11" s="101"/>
      <c r="D11" s="158"/>
      <c r="E11" s="194"/>
      <c r="F11" s="195"/>
      <c r="G11" s="67"/>
      <c r="H11" s="66"/>
      <c r="I11" s="196"/>
    </row>
    <row r="12" spans="1:9" s="7" customFormat="1">
      <c r="A12" s="65">
        <v>2</v>
      </c>
      <c r="B12" s="65"/>
      <c r="C12" s="101"/>
      <c r="D12" s="158"/>
      <c r="E12" s="67"/>
      <c r="F12" s="67"/>
      <c r="G12" s="67"/>
      <c r="H12" s="67"/>
      <c r="I12" s="67"/>
    </row>
    <row r="13" spans="1:9" s="7" customFormat="1">
      <c r="A13" s="65">
        <v>3</v>
      </c>
      <c r="B13" s="65"/>
      <c r="C13" s="101"/>
      <c r="D13" s="159"/>
      <c r="E13" s="67"/>
      <c r="F13" s="67"/>
      <c r="G13" s="67"/>
      <c r="H13" s="67"/>
      <c r="I13" s="67"/>
    </row>
    <row r="14" spans="1:9" s="7" customFormat="1">
      <c r="A14" s="65">
        <v>4</v>
      </c>
      <c r="B14" s="65"/>
      <c r="C14" s="101"/>
      <c r="D14" s="159"/>
      <c r="E14" s="67"/>
      <c r="F14" s="67"/>
      <c r="G14" s="67"/>
      <c r="H14" s="67"/>
      <c r="I14" s="67"/>
    </row>
    <row r="15" spans="1:9" s="7" customFormat="1">
      <c r="A15" s="65">
        <v>5</v>
      </c>
      <c r="B15" s="65"/>
      <c r="C15" s="101"/>
      <c r="D15" s="159"/>
      <c r="E15" s="67"/>
      <c r="F15" s="67"/>
      <c r="G15" s="67"/>
      <c r="H15" s="67"/>
      <c r="I15" s="67"/>
    </row>
    <row r="16" spans="1:9" s="7" customFormat="1">
      <c r="A16" s="61" t="s">
        <v>7</v>
      </c>
      <c r="B16" s="65"/>
      <c r="C16" s="100">
        <f>SUM(C17:C19)</f>
        <v>0</v>
      </c>
      <c r="D16" s="159"/>
      <c r="E16" s="67"/>
      <c r="F16" s="67"/>
      <c r="G16" s="67"/>
      <c r="H16" s="67"/>
      <c r="I16" s="67"/>
    </row>
    <row r="17" spans="1:9" s="7" customFormat="1">
      <c r="A17" s="65">
        <v>1</v>
      </c>
      <c r="B17" s="65"/>
      <c r="C17" s="101"/>
      <c r="D17" s="160"/>
      <c r="E17" s="67"/>
      <c r="F17" s="67"/>
      <c r="G17" s="67"/>
      <c r="H17" s="67"/>
      <c r="I17" s="67"/>
    </row>
    <row r="18" spans="1:9" s="7" customFormat="1">
      <c r="A18" s="65">
        <v>2</v>
      </c>
      <c r="B18" s="65"/>
      <c r="C18" s="101"/>
      <c r="D18" s="160"/>
      <c r="E18" s="67"/>
      <c r="F18" s="67"/>
      <c r="G18" s="67"/>
      <c r="H18" s="67"/>
      <c r="I18" s="67"/>
    </row>
    <row r="19" spans="1:9" s="7" customFormat="1">
      <c r="A19" s="65">
        <v>3</v>
      </c>
      <c r="B19" s="65"/>
      <c r="C19" s="101"/>
      <c r="D19" s="160"/>
      <c r="E19" s="67"/>
      <c r="F19" s="67"/>
      <c r="G19" s="67"/>
      <c r="H19" s="67"/>
      <c r="I19" s="67"/>
    </row>
    <row r="20" spans="1:9" s="7" customFormat="1">
      <c r="A20" s="61" t="s">
        <v>5</v>
      </c>
      <c r="B20" s="61"/>
      <c r="C20" s="100">
        <f>SUM(C21:C27)</f>
        <v>0</v>
      </c>
      <c r="D20" s="158"/>
      <c r="E20" s="67"/>
      <c r="F20" s="67"/>
      <c r="G20" s="67"/>
      <c r="H20" s="67"/>
      <c r="I20" s="67"/>
    </row>
    <row r="21" spans="1:9" s="7" customFormat="1">
      <c r="A21" s="65">
        <v>1</v>
      </c>
      <c r="B21" s="65"/>
      <c r="C21" s="101"/>
      <c r="D21" s="161"/>
      <c r="E21" s="67"/>
      <c r="F21" s="67"/>
      <c r="G21" s="67"/>
      <c r="H21" s="67"/>
      <c r="I21" s="67"/>
    </row>
    <row r="22" spans="1:9" s="7" customFormat="1">
      <c r="A22" s="65">
        <v>2</v>
      </c>
      <c r="B22" s="65"/>
      <c r="C22" s="101"/>
      <c r="D22" s="161"/>
      <c r="E22" s="67"/>
      <c r="F22" s="67"/>
      <c r="G22" s="67"/>
      <c r="H22" s="67"/>
      <c r="I22" s="67"/>
    </row>
    <row r="23" spans="1:9" s="7" customFormat="1">
      <c r="A23" s="65">
        <v>3</v>
      </c>
      <c r="B23" s="65"/>
      <c r="C23" s="101"/>
      <c r="D23" s="161"/>
      <c r="E23" s="67"/>
      <c r="F23" s="67"/>
      <c r="G23" s="67"/>
      <c r="H23" s="67"/>
      <c r="I23" s="67"/>
    </row>
    <row r="24" spans="1:9" s="7" customFormat="1">
      <c r="A24" s="65">
        <v>4</v>
      </c>
      <c r="B24" s="65"/>
      <c r="C24" s="101"/>
      <c r="D24" s="161"/>
      <c r="E24" s="67"/>
      <c r="F24" s="67"/>
      <c r="G24" s="67"/>
      <c r="H24" s="67"/>
      <c r="I24" s="67"/>
    </row>
    <row r="25" spans="1:9" s="8" customFormat="1">
      <c r="A25" s="68">
        <v>5</v>
      </c>
      <c r="B25" s="68"/>
      <c r="C25" s="101"/>
      <c r="D25" s="162"/>
      <c r="E25" s="67"/>
      <c r="F25" s="67"/>
      <c r="G25" s="67"/>
      <c r="H25" s="67"/>
      <c r="I25" s="67"/>
    </row>
    <row r="26" spans="1:9" s="7" customFormat="1">
      <c r="A26" s="65">
        <v>6</v>
      </c>
      <c r="B26" s="65"/>
      <c r="C26" s="101"/>
      <c r="D26" s="161"/>
      <c r="E26" s="67"/>
      <c r="F26" s="67"/>
      <c r="G26" s="67"/>
      <c r="H26" s="67"/>
      <c r="I26" s="67"/>
    </row>
    <row r="27" spans="1:9" s="7" customFormat="1">
      <c r="A27" s="65">
        <v>7</v>
      </c>
      <c r="B27" s="65"/>
      <c r="C27" s="101"/>
      <c r="D27" s="161"/>
      <c r="E27" s="67"/>
      <c r="F27" s="67"/>
      <c r="G27" s="67"/>
      <c r="H27" s="67"/>
      <c r="I27" s="67"/>
    </row>
    <row r="28" spans="1:9" s="7" customFormat="1">
      <c r="A28" s="61" t="s">
        <v>6</v>
      </c>
      <c r="B28" s="69"/>
      <c r="C28" s="168">
        <f>SUM(C29)</f>
        <v>0</v>
      </c>
      <c r="D28" s="158"/>
      <c r="E28" s="67"/>
      <c r="F28" s="67"/>
      <c r="G28" s="67"/>
      <c r="H28" s="67"/>
      <c r="I28" s="67"/>
    </row>
    <row r="29" spans="1:9" s="7" customFormat="1">
      <c r="A29" s="65">
        <v>1</v>
      </c>
      <c r="B29" s="65"/>
      <c r="C29" s="167"/>
      <c r="D29" s="161"/>
      <c r="E29" s="67"/>
      <c r="F29" s="67"/>
      <c r="G29" s="67"/>
      <c r="H29" s="67"/>
      <c r="I29" s="67"/>
    </row>
    <row r="30" spans="1:9" s="64" customFormat="1" ht="37.5">
      <c r="A30" s="61" t="s">
        <v>10</v>
      </c>
      <c r="B30" s="69" t="s">
        <v>0</v>
      </c>
      <c r="C30" s="101">
        <f>SUM(C31:C35)</f>
        <v>0</v>
      </c>
      <c r="D30" s="163"/>
      <c r="E30" s="67"/>
      <c r="F30" s="67"/>
      <c r="G30" s="67"/>
      <c r="H30" s="67"/>
      <c r="I30" s="67"/>
    </row>
    <row r="31" spans="1:9" s="8" customFormat="1">
      <c r="A31" s="68">
        <v>1</v>
      </c>
      <c r="B31" s="68"/>
      <c r="C31" s="101"/>
      <c r="D31" s="116"/>
      <c r="E31" s="67"/>
      <c r="F31" s="67"/>
      <c r="G31" s="67"/>
      <c r="H31" s="67"/>
      <c r="I31" s="67"/>
    </row>
    <row r="32" spans="1:9" s="7" customFormat="1">
      <c r="A32" s="65">
        <v>2</v>
      </c>
      <c r="B32" s="65"/>
      <c r="C32" s="101"/>
      <c r="D32" s="161"/>
      <c r="E32" s="67"/>
      <c r="F32" s="67"/>
      <c r="G32" s="67"/>
      <c r="H32" s="67"/>
      <c r="I32" s="67"/>
    </row>
    <row r="33" spans="1:34" s="7" customFormat="1">
      <c r="A33" s="65">
        <v>3</v>
      </c>
      <c r="B33" s="65"/>
      <c r="C33" s="101"/>
      <c r="D33" s="161"/>
      <c r="E33" s="67"/>
      <c r="F33" s="67"/>
      <c r="G33" s="67"/>
      <c r="H33" s="67"/>
      <c r="I33" s="67"/>
    </row>
    <row r="34" spans="1:34" s="7" customFormat="1">
      <c r="A34" s="65">
        <v>4</v>
      </c>
      <c r="B34" s="65"/>
      <c r="C34" s="101"/>
      <c r="D34" s="161"/>
      <c r="E34" s="67"/>
      <c r="F34" s="67"/>
      <c r="G34" s="67"/>
      <c r="H34" s="67"/>
      <c r="I34" s="67"/>
    </row>
    <row r="35" spans="1:34" s="7" customFormat="1">
      <c r="A35" s="65">
        <v>5</v>
      </c>
      <c r="B35" s="65"/>
      <c r="C35" s="101"/>
      <c r="D35" s="161"/>
      <c r="E35" s="67"/>
      <c r="F35" s="67"/>
      <c r="G35" s="67"/>
      <c r="H35" s="67"/>
      <c r="I35" s="67"/>
    </row>
    <row r="36" spans="1:34" s="64" customFormat="1">
      <c r="A36" s="61"/>
      <c r="B36" s="61" t="s">
        <v>23</v>
      </c>
      <c r="C36" s="100">
        <f>SUM(C10,C16,C20,C28,C30)</f>
        <v>0</v>
      </c>
      <c r="D36" s="157"/>
      <c r="E36" s="61"/>
      <c r="F36" s="63"/>
      <c r="G36" s="62"/>
      <c r="H36" s="63"/>
      <c r="I36" s="157"/>
    </row>
    <row r="37" spans="1:34" s="7" customFormat="1">
      <c r="A37" s="70"/>
      <c r="B37" s="70"/>
      <c r="C37" s="71"/>
      <c r="D37" s="164"/>
      <c r="E37" s="70"/>
      <c r="F37" s="72"/>
      <c r="G37" s="90"/>
      <c r="H37" s="72"/>
      <c r="I37" s="164"/>
    </row>
    <row r="38" spans="1:34" s="7" customFormat="1" ht="18" customHeight="1">
      <c r="A38" s="1330" t="s">
        <v>71</v>
      </c>
      <c r="B38" s="1330"/>
      <c r="C38" s="1330"/>
      <c r="D38" s="1330"/>
      <c r="E38" s="73"/>
      <c r="F38" s="1330" t="s">
        <v>55</v>
      </c>
      <c r="G38" s="1330"/>
      <c r="H38" s="1330"/>
      <c r="I38" s="1330"/>
    </row>
    <row r="39" spans="1:34">
      <c r="C39" s="74"/>
      <c r="D39" s="165"/>
      <c r="E39" s="74"/>
      <c r="F39" s="74"/>
      <c r="G39" s="99"/>
      <c r="H39" s="74"/>
      <c r="I39" s="165"/>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row>
    <row r="40" spans="1:34">
      <c r="C40" s="74"/>
      <c r="D40" s="165"/>
      <c r="E40" s="74"/>
      <c r="F40" s="74"/>
      <c r="G40" s="99"/>
      <c r="H40" s="74"/>
      <c r="I40" s="165"/>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row>
    <row r="41" spans="1:34">
      <c r="C41" s="74"/>
      <c r="D41" s="165"/>
      <c r="E41" s="74"/>
      <c r="F41" s="74"/>
      <c r="G41" s="99"/>
      <c r="H41" s="74"/>
      <c r="I41" s="165"/>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row>
    <row r="42" spans="1:34">
      <c r="C42" s="74"/>
      <c r="D42" s="165"/>
      <c r="E42" s="74"/>
      <c r="F42" s="74"/>
      <c r="G42" s="99"/>
      <c r="H42" s="74"/>
      <c r="I42" s="165"/>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row>
    <row r="43" spans="1:34">
      <c r="C43" s="74"/>
      <c r="D43" s="165"/>
      <c r="E43" s="74"/>
      <c r="F43" s="74"/>
      <c r="G43" s="99"/>
      <c r="H43" s="74"/>
      <c r="I43" s="165"/>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row>
    <row r="44" spans="1:34">
      <c r="C44" s="74"/>
      <c r="D44" s="165"/>
      <c r="E44" s="74"/>
      <c r="F44" s="74"/>
      <c r="G44" s="99"/>
      <c r="H44" s="74"/>
      <c r="I44" s="165"/>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row>
    <row r="45" spans="1:34">
      <c r="C45" s="74"/>
      <c r="D45" s="165"/>
      <c r="E45" s="74"/>
      <c r="F45" s="74"/>
      <c r="G45" s="99"/>
      <c r="H45" s="74"/>
      <c r="I45" s="165"/>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row>
    <row r="46" spans="1:34">
      <c r="C46" s="74"/>
      <c r="D46" s="165"/>
      <c r="E46" s="74"/>
      <c r="F46" s="74"/>
      <c r="G46" s="99"/>
      <c r="H46" s="74"/>
      <c r="I46" s="165"/>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row>
    <row r="47" spans="1:34">
      <c r="C47" s="74"/>
      <c r="D47" s="165"/>
      <c r="E47" s="74"/>
      <c r="F47" s="74"/>
      <c r="G47" s="99"/>
      <c r="H47" s="74"/>
      <c r="I47" s="165"/>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row>
    <row r="48" spans="1:34">
      <c r="C48" s="74"/>
      <c r="D48" s="165"/>
      <c r="E48" s="74"/>
      <c r="F48" s="74"/>
      <c r="G48" s="99"/>
      <c r="H48" s="74"/>
      <c r="I48" s="165"/>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row>
    <row r="49" spans="3:34">
      <c r="C49" s="74"/>
      <c r="D49" s="165"/>
      <c r="E49" s="74"/>
      <c r="F49" s="74"/>
      <c r="G49" s="99"/>
      <c r="H49" s="74"/>
      <c r="I49" s="165"/>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row>
    <row r="50" spans="3:34">
      <c r="C50" s="74"/>
      <c r="D50" s="165"/>
      <c r="E50" s="74"/>
      <c r="F50" s="74"/>
      <c r="G50" s="99"/>
      <c r="H50" s="74"/>
      <c r="I50" s="165"/>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row>
    <row r="51" spans="3:34">
      <c r="C51" s="74"/>
      <c r="D51" s="165"/>
      <c r="E51" s="74"/>
      <c r="F51" s="74"/>
      <c r="G51" s="99"/>
      <c r="H51" s="74"/>
      <c r="I51" s="165"/>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row>
    <row r="52" spans="3:34">
      <c r="C52" s="74"/>
      <c r="D52" s="165"/>
      <c r="E52" s="74"/>
      <c r="F52" s="74"/>
      <c r="G52" s="99"/>
      <c r="H52" s="74"/>
      <c r="I52" s="165"/>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row>
    <row r="53" spans="3:34">
      <c r="C53" s="74"/>
      <c r="D53" s="165"/>
      <c r="E53" s="74"/>
      <c r="F53" s="74"/>
      <c r="G53" s="99"/>
      <c r="H53" s="74"/>
      <c r="I53" s="165"/>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row>
    <row r="54" spans="3:34">
      <c r="C54" s="74"/>
      <c r="D54" s="165"/>
      <c r="E54" s="74"/>
      <c r="F54" s="74"/>
      <c r="G54" s="99"/>
      <c r="H54" s="74"/>
      <c r="I54" s="165"/>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row>
    <row r="55" spans="3:34">
      <c r="C55" s="74"/>
      <c r="D55" s="165"/>
      <c r="E55" s="74"/>
      <c r="F55" s="74"/>
      <c r="G55" s="99"/>
      <c r="H55" s="74"/>
      <c r="I55" s="165"/>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row>
    <row r="56" spans="3:34">
      <c r="C56" s="74"/>
      <c r="D56" s="165"/>
      <c r="E56" s="74"/>
      <c r="F56" s="74"/>
      <c r="G56" s="99"/>
      <c r="H56" s="74"/>
      <c r="I56" s="165"/>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row>
    <row r="57" spans="3:34">
      <c r="C57" s="74"/>
      <c r="D57" s="165"/>
      <c r="E57" s="74"/>
      <c r="F57" s="74"/>
      <c r="G57" s="99"/>
      <c r="H57" s="74"/>
      <c r="I57" s="165"/>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row>
    <row r="58" spans="3:34">
      <c r="C58" s="74"/>
      <c r="D58" s="165"/>
      <c r="E58" s="74"/>
      <c r="F58" s="74"/>
      <c r="G58" s="99"/>
      <c r="H58" s="74"/>
      <c r="I58" s="165"/>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row>
    <row r="59" spans="3:34">
      <c r="C59" s="74"/>
      <c r="D59" s="165"/>
      <c r="E59" s="74"/>
      <c r="F59" s="74"/>
      <c r="G59" s="99"/>
      <c r="H59" s="74"/>
      <c r="I59" s="165"/>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row>
    <row r="60" spans="3:34">
      <c r="C60" s="74"/>
      <c r="D60" s="165"/>
      <c r="E60" s="74"/>
      <c r="F60" s="74"/>
      <c r="G60" s="99"/>
      <c r="H60" s="74"/>
      <c r="I60" s="165"/>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row>
    <row r="61" spans="3:34">
      <c r="C61" s="74"/>
      <c r="D61" s="165"/>
      <c r="E61" s="74"/>
      <c r="F61" s="74"/>
      <c r="G61" s="99"/>
      <c r="H61" s="74"/>
      <c r="I61" s="165"/>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row>
    <row r="62" spans="3:34">
      <c r="C62" s="74"/>
      <c r="D62" s="165"/>
      <c r="E62" s="74"/>
      <c r="F62" s="74"/>
      <c r="G62" s="99"/>
      <c r="H62" s="74"/>
      <c r="I62" s="165"/>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row>
    <row r="63" spans="3:34">
      <c r="C63" s="74"/>
      <c r="D63" s="165"/>
      <c r="E63" s="74"/>
      <c r="F63" s="74"/>
      <c r="G63" s="99"/>
      <c r="H63" s="74"/>
      <c r="I63" s="165"/>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row>
    <row r="64" spans="3:34">
      <c r="C64" s="74"/>
      <c r="D64" s="165"/>
      <c r="E64" s="74"/>
      <c r="F64" s="74"/>
      <c r="G64" s="99"/>
      <c r="H64" s="74"/>
      <c r="I64" s="165"/>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row>
  </sheetData>
  <mergeCells count="10">
    <mergeCell ref="A7:I7"/>
    <mergeCell ref="D9:E9"/>
    <mergeCell ref="A38:D38"/>
    <mergeCell ref="F38:I38"/>
    <mergeCell ref="A1:D1"/>
    <mergeCell ref="A2:D2"/>
    <mergeCell ref="A6:I6"/>
    <mergeCell ref="F1:I1"/>
    <mergeCell ref="F2:I2"/>
    <mergeCell ref="F4:I4"/>
  </mergeCells>
  <phoneticPr fontId="11" type="noConversion"/>
  <pageMargins left="0.75" right="0.33" top="1" bottom="1" header="0.5" footer="0.5"/>
  <pageSetup paperSize="9" scale="93" fitToHeight="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M16"/>
  <sheetViews>
    <sheetView view="pageBreakPreview" zoomScale="85" zoomScaleNormal="100" zoomScaleSheetLayoutView="85" workbookViewId="0">
      <selection activeCell="D13" sqref="D13"/>
    </sheetView>
  </sheetViews>
  <sheetFormatPr defaultColWidth="9.140625" defaultRowHeight="16.5"/>
  <cols>
    <col min="1" max="1" width="5.42578125" style="518" customWidth="1"/>
    <col min="2" max="2" width="45.42578125" style="520" customWidth="1"/>
    <col min="3" max="3" width="35.28515625" style="520" customWidth="1"/>
    <col min="4" max="4" width="28.7109375" style="521" customWidth="1"/>
    <col min="5" max="5" width="12.85546875" style="513" customWidth="1"/>
    <col min="6" max="6" width="13.42578125" style="606" customWidth="1"/>
    <col min="7" max="16384" width="9.140625" style="519"/>
  </cols>
  <sheetData>
    <row r="1" spans="1:13">
      <c r="F1" s="1289" t="s">
        <v>761</v>
      </c>
    </row>
    <row r="2" spans="1:13">
      <c r="A2" s="1273" t="str">
        <f>'B14. Giaothong '!A2</f>
        <v>UBND TỈNH BẮC KẠN</v>
      </c>
      <c r="B2" s="523"/>
      <c r="C2" s="1480" t="s">
        <v>25</v>
      </c>
      <c r="D2" s="1480"/>
      <c r="E2" s="1480"/>
      <c r="F2" s="1480"/>
    </row>
    <row r="3" spans="1:13">
      <c r="A3" s="523"/>
      <c r="B3" s="523"/>
      <c r="C3" s="523"/>
      <c r="D3" s="1274" t="s">
        <v>21</v>
      </c>
      <c r="E3" s="1274"/>
      <c r="F3" s="1274"/>
    </row>
    <row r="4" spans="1:13" ht="22.5" customHeight="1">
      <c r="A4" s="522"/>
      <c r="B4" s="522"/>
      <c r="C4" s="522"/>
      <c r="D4" s="522"/>
      <c r="E4" s="515"/>
      <c r="F4" s="603"/>
    </row>
    <row r="5" spans="1:13" ht="34.5" customHeight="1">
      <c r="A5" s="1484" t="s">
        <v>779</v>
      </c>
      <c r="B5" s="1484"/>
      <c r="C5" s="1484"/>
      <c r="D5" s="1484"/>
      <c r="E5" s="1484"/>
      <c r="F5" s="1484"/>
    </row>
    <row r="6" spans="1:13" ht="42" customHeight="1">
      <c r="A6" s="1582" t="str">
        <f>'B14. Giaothong '!A6:I6</f>
        <v>(Kèm theo Đề án số       /ĐA-UBND ngày       /6/2022 của UBND tỉnh Bắc Kạn)</v>
      </c>
      <c r="B6" s="1583"/>
      <c r="C6" s="1583"/>
      <c r="D6" s="1583"/>
      <c r="E6" s="1583"/>
      <c r="F6" s="1583"/>
    </row>
    <row r="7" spans="1:13" ht="78" customHeight="1">
      <c r="A7" s="517" t="s">
        <v>12</v>
      </c>
      <c r="B7" s="517" t="s">
        <v>331</v>
      </c>
      <c r="C7" s="517" t="s">
        <v>332</v>
      </c>
      <c r="D7" s="517" t="s">
        <v>333</v>
      </c>
      <c r="E7" s="511" t="s">
        <v>392</v>
      </c>
      <c r="F7" s="605" t="s">
        <v>715</v>
      </c>
    </row>
    <row r="8" spans="1:13" ht="39" customHeight="1">
      <c r="A8" s="607">
        <v>1</v>
      </c>
      <c r="B8" s="546" t="s">
        <v>813</v>
      </c>
      <c r="C8" s="389" t="s">
        <v>831</v>
      </c>
      <c r="D8" s="389" t="s">
        <v>832</v>
      </c>
      <c r="E8" s="1228">
        <v>10</v>
      </c>
      <c r="F8" s="1229">
        <v>3</v>
      </c>
    </row>
    <row r="9" spans="1:13" ht="39" customHeight="1">
      <c r="A9" s="607">
        <v>2</v>
      </c>
      <c r="B9" s="546" t="s">
        <v>819</v>
      </c>
      <c r="C9" s="389" t="s">
        <v>841</v>
      </c>
      <c r="D9" s="389" t="s">
        <v>835</v>
      </c>
      <c r="E9" s="1228">
        <v>4</v>
      </c>
      <c r="F9" s="1229">
        <v>0</v>
      </c>
    </row>
    <row r="10" spans="1:13" ht="39" customHeight="1">
      <c r="A10" s="607">
        <v>3</v>
      </c>
      <c r="B10" s="546" t="s">
        <v>1221</v>
      </c>
      <c r="C10" s="389" t="s">
        <v>833</v>
      </c>
      <c r="D10" s="389" t="s">
        <v>834</v>
      </c>
      <c r="E10" s="1228">
        <v>1.7</v>
      </c>
      <c r="F10" s="1229">
        <v>1.7</v>
      </c>
    </row>
    <row r="11" spans="1:13" ht="39" customHeight="1">
      <c r="A11" s="607">
        <v>4</v>
      </c>
      <c r="B11" s="546" t="s">
        <v>816</v>
      </c>
      <c r="C11" s="389" t="s">
        <v>836</v>
      </c>
      <c r="D11" s="389" t="s">
        <v>835</v>
      </c>
      <c r="E11" s="1228">
        <v>1.4</v>
      </c>
      <c r="F11" s="1229">
        <v>1</v>
      </c>
    </row>
    <row r="12" spans="1:13" ht="39" customHeight="1">
      <c r="A12" s="607">
        <v>5</v>
      </c>
      <c r="B12" s="546" t="s">
        <v>1222</v>
      </c>
      <c r="C12" s="389" t="s">
        <v>837</v>
      </c>
      <c r="D12" s="389" t="s">
        <v>839</v>
      </c>
      <c r="E12" s="1228">
        <v>10</v>
      </c>
      <c r="F12" s="1229">
        <v>0</v>
      </c>
    </row>
    <row r="13" spans="1:13" ht="39" customHeight="1">
      <c r="A13" s="607">
        <v>6</v>
      </c>
      <c r="B13" s="546" t="s">
        <v>1222</v>
      </c>
      <c r="C13" s="389" t="s">
        <v>838</v>
      </c>
      <c r="D13" s="389" t="s">
        <v>840</v>
      </c>
      <c r="E13" s="1230">
        <v>8</v>
      </c>
      <c r="F13" s="1229">
        <v>5.7</v>
      </c>
    </row>
    <row r="14" spans="1:13" s="523" customFormat="1" ht="25.5" customHeight="1">
      <c r="A14" s="1231"/>
      <c r="B14" s="1231" t="s">
        <v>824</v>
      </c>
      <c r="C14" s="1231"/>
      <c r="D14" s="1231"/>
      <c r="E14" s="828">
        <f>SUM(E8:E13)</f>
        <v>35.099999999999994</v>
      </c>
      <c r="F14" s="828">
        <f>SUM(F8:F13)</f>
        <v>11.4</v>
      </c>
    </row>
    <row r="15" spans="1:13" ht="20.100000000000001" customHeight="1">
      <c r="A15" s="1480"/>
      <c r="B15" s="1480"/>
      <c r="C15" s="1480"/>
      <c r="D15" s="1481"/>
      <c r="E15" s="1481"/>
      <c r="F15" s="1481"/>
    </row>
    <row r="16" spans="1:13" s="1053" customFormat="1" ht="21.95" customHeight="1">
      <c r="A16" s="1365" t="s">
        <v>768</v>
      </c>
      <c r="B16" s="1365"/>
      <c r="C16" s="1365"/>
      <c r="D16" s="1571" t="s">
        <v>1180</v>
      </c>
      <c r="E16" s="1571"/>
      <c r="F16" s="1571"/>
      <c r="G16" s="1161"/>
      <c r="H16" s="1161"/>
      <c r="I16" s="1161"/>
      <c r="J16" s="1161"/>
      <c r="K16" s="1161"/>
      <c r="L16" s="1161"/>
      <c r="M16" s="1161"/>
    </row>
  </sheetData>
  <mergeCells count="7">
    <mergeCell ref="C2:F2"/>
    <mergeCell ref="A16:C16"/>
    <mergeCell ref="D16:F16"/>
    <mergeCell ref="A15:C15"/>
    <mergeCell ref="D15:F15"/>
    <mergeCell ref="A5:F5"/>
    <mergeCell ref="A6:F6"/>
  </mergeCells>
  <printOptions horizontalCentered="1"/>
  <pageMargins left="0.41" right="0.35" top="0.67" bottom="0.5" header="0.3" footer="0.3"/>
  <pageSetup paperSize="9" scale="98" fitToHeight="0" orientation="landscape" verticalDpi="3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M41"/>
  <sheetViews>
    <sheetView view="pageBreakPreview" zoomScale="85" zoomScaleNormal="85" zoomScaleSheetLayoutView="85" workbookViewId="0">
      <selection activeCell="C23" sqref="C23"/>
    </sheetView>
  </sheetViews>
  <sheetFormatPr defaultColWidth="9.140625" defaultRowHeight="12.75"/>
  <cols>
    <col min="1" max="1" width="5.28515625" style="347" customWidth="1"/>
    <col min="2" max="2" width="36.7109375" style="347" customWidth="1"/>
    <col min="3" max="3" width="24.7109375" style="347" customWidth="1"/>
    <col min="4" max="4" width="24.28515625" style="347" customWidth="1"/>
    <col min="5" max="5" width="18.85546875" style="347" customWidth="1"/>
    <col min="6" max="6" width="21.5703125" style="347" customWidth="1"/>
    <col min="7" max="16384" width="9.140625" style="347"/>
  </cols>
  <sheetData>
    <row r="1" spans="1:6" ht="22.5" customHeight="1">
      <c r="F1" s="1290" t="s">
        <v>762</v>
      </c>
    </row>
    <row r="2" spans="1:6" ht="16.5" customHeight="1">
      <c r="A2" s="1584" t="str">
        <f>'B15.Chieusang'!A2:C2</f>
        <v>UBND TỈNH BẮC KẠN</v>
      </c>
      <c r="B2" s="1585"/>
      <c r="C2" s="1585"/>
      <c r="D2" s="1486" t="s">
        <v>25</v>
      </c>
      <c r="E2" s="1486"/>
      <c r="F2" s="1486"/>
    </row>
    <row r="3" spans="1:6" ht="16.5" customHeight="1">
      <c r="A3" s="1491"/>
      <c r="B3" s="1491"/>
      <c r="C3" s="1491"/>
      <c r="D3" s="1486" t="s">
        <v>263</v>
      </c>
      <c r="E3" s="1486"/>
      <c r="F3" s="1486"/>
    </row>
    <row r="4" spans="1:6" ht="11.25" customHeight="1">
      <c r="A4" s="401"/>
      <c r="B4" s="207"/>
      <c r="C4" s="207"/>
      <c r="D4" s="562"/>
      <c r="E4" s="562"/>
      <c r="F4" s="562"/>
    </row>
    <row r="5" spans="1:6" ht="33.75" customHeight="1">
      <c r="A5" s="1486" t="s">
        <v>780</v>
      </c>
      <c r="B5" s="1486"/>
      <c r="C5" s="1486"/>
      <c r="D5" s="1486"/>
      <c r="E5" s="1486"/>
      <c r="F5" s="1486"/>
    </row>
    <row r="6" spans="1:6" ht="31.15" customHeight="1">
      <c r="A6" s="1586" t="str">
        <f>'B15.Chieusang'!A6:F6</f>
        <v>(Kèm theo Đề án số       /ĐA-UBND ngày       /6/2022 của UBND tỉnh Bắc Kạn)</v>
      </c>
      <c r="B6" s="1587"/>
      <c r="C6" s="1587"/>
      <c r="D6" s="1587"/>
      <c r="E6" s="1587"/>
      <c r="F6" s="1587"/>
    </row>
    <row r="7" spans="1:6" ht="21" customHeight="1">
      <c r="A7" s="1490" t="s">
        <v>825</v>
      </c>
      <c r="B7" s="1490"/>
      <c r="C7" s="1490"/>
      <c r="D7" s="1490"/>
      <c r="E7" s="1490"/>
      <c r="F7" s="1490"/>
    </row>
    <row r="8" spans="1:6" ht="42" customHeight="1">
      <c r="A8" s="208" t="s">
        <v>12</v>
      </c>
      <c r="B8" s="208" t="s">
        <v>352</v>
      </c>
      <c r="C8" s="208" t="s">
        <v>353</v>
      </c>
      <c r="D8" s="1494" t="s">
        <v>354</v>
      </c>
      <c r="E8" s="1495"/>
      <c r="F8" s="208" t="s">
        <v>20</v>
      </c>
    </row>
    <row r="9" spans="1:6" s="349" customFormat="1" ht="24.95" customHeight="1">
      <c r="A9" s="208">
        <v>1</v>
      </c>
      <c r="B9" s="416" t="s">
        <v>820</v>
      </c>
      <c r="C9" s="405"/>
      <c r="D9" s="1494"/>
      <c r="E9" s="1495"/>
      <c r="F9" s="208"/>
    </row>
    <row r="10" spans="1:6" ht="24.95" customHeight="1">
      <c r="A10" s="402" t="s">
        <v>15</v>
      </c>
      <c r="B10" s="403" t="s">
        <v>430</v>
      </c>
      <c r="C10" s="404">
        <v>1100</v>
      </c>
      <c r="D10" s="1488" t="s">
        <v>821</v>
      </c>
      <c r="E10" s="1493"/>
      <c r="F10" s="208"/>
    </row>
    <row r="11" spans="1:6" s="349" customFormat="1" ht="39" customHeight="1">
      <c r="A11" s="208">
        <v>2</v>
      </c>
      <c r="B11" s="416" t="s">
        <v>855</v>
      </c>
      <c r="C11" s="405"/>
      <c r="D11" s="1494"/>
      <c r="E11" s="1495"/>
      <c r="F11" s="208" t="s">
        <v>822</v>
      </c>
    </row>
    <row r="12" spans="1:6" ht="24.95" customHeight="1">
      <c r="A12" s="402" t="s">
        <v>16</v>
      </c>
      <c r="B12" s="403" t="s">
        <v>430</v>
      </c>
      <c r="C12" s="404">
        <v>1400</v>
      </c>
      <c r="D12" s="1488" t="s">
        <v>821</v>
      </c>
      <c r="E12" s="1493"/>
      <c r="F12" s="208"/>
    </row>
    <row r="13" spans="1:6" ht="19.5" customHeight="1">
      <c r="A13" s="1490" t="s">
        <v>781</v>
      </c>
      <c r="B13" s="1490"/>
      <c r="C13" s="1490"/>
      <c r="D13" s="1490"/>
      <c r="E13" s="1490"/>
      <c r="F13" s="1490"/>
    </row>
    <row r="14" spans="1:6" ht="39.75" customHeight="1">
      <c r="A14" s="411" t="s">
        <v>12</v>
      </c>
      <c r="B14" s="412" t="s">
        <v>357</v>
      </c>
      <c r="C14" s="413" t="s">
        <v>358</v>
      </c>
      <c r="D14" s="414" t="s">
        <v>359</v>
      </c>
      <c r="E14" s="415" t="s">
        <v>360</v>
      </c>
      <c r="F14" s="415" t="s">
        <v>605</v>
      </c>
    </row>
    <row r="15" spans="1:6" ht="24.95" customHeight="1">
      <c r="A15" s="417">
        <v>5</v>
      </c>
      <c r="B15" s="418" t="s">
        <v>595</v>
      </c>
      <c r="C15" s="417" t="s">
        <v>823</v>
      </c>
      <c r="D15" s="419">
        <v>1500</v>
      </c>
      <c r="E15" s="420" t="s">
        <v>608</v>
      </c>
      <c r="F15" s="942" t="s">
        <v>821</v>
      </c>
    </row>
    <row r="16" spans="1:6" ht="24.95" customHeight="1">
      <c r="A16" s="417">
        <v>6</v>
      </c>
      <c r="B16" s="418" t="s">
        <v>595</v>
      </c>
      <c r="C16" s="417" t="s">
        <v>602</v>
      </c>
      <c r="D16" s="419">
        <v>3000</v>
      </c>
      <c r="E16" s="420" t="s">
        <v>608</v>
      </c>
      <c r="F16" s="942" t="s">
        <v>821</v>
      </c>
    </row>
    <row r="17" spans="1:13" ht="24.95" customHeight="1">
      <c r="A17" s="417">
        <v>2</v>
      </c>
      <c r="B17" s="418" t="s">
        <v>594</v>
      </c>
      <c r="C17" s="417" t="s">
        <v>597</v>
      </c>
      <c r="D17" s="419">
        <v>2300</v>
      </c>
      <c r="E17" s="420" t="s">
        <v>608</v>
      </c>
      <c r="F17" s="942" t="s">
        <v>821</v>
      </c>
    </row>
    <row r="18" spans="1:13" ht="24.95" customHeight="1">
      <c r="A18" s="417">
        <v>7</v>
      </c>
      <c r="B18" s="418" t="s">
        <v>595</v>
      </c>
      <c r="C18" s="417" t="s">
        <v>603</v>
      </c>
      <c r="D18" s="419">
        <v>2500</v>
      </c>
      <c r="E18" s="420" t="s">
        <v>608</v>
      </c>
      <c r="F18" s="942" t="s">
        <v>821</v>
      </c>
    </row>
    <row r="19" spans="1:13" ht="24.95" customHeight="1">
      <c r="A19" s="417">
        <v>8</v>
      </c>
      <c r="B19" s="418" t="s">
        <v>595</v>
      </c>
      <c r="C19" s="417" t="s">
        <v>598</v>
      </c>
      <c r="D19" s="419">
        <v>2000</v>
      </c>
      <c r="E19" s="420" t="s">
        <v>608</v>
      </c>
      <c r="F19" s="942" t="s">
        <v>821</v>
      </c>
    </row>
    <row r="20" spans="1:13" ht="37.5" customHeight="1">
      <c r="A20" s="417"/>
      <c r="B20" s="943" t="s">
        <v>824</v>
      </c>
      <c r="C20" s="944"/>
      <c r="D20" s="945">
        <f>SUM(D15:D19)</f>
        <v>11300</v>
      </c>
      <c r="E20" s="420"/>
      <c r="F20" s="420"/>
    </row>
    <row r="21" spans="1:13" ht="20.25" customHeight="1">
      <c r="A21" s="219"/>
      <c r="B21" s="421"/>
      <c r="C21" s="421"/>
      <c r="D21" s="421"/>
      <c r="E21" s="421"/>
      <c r="F21" s="421"/>
    </row>
    <row r="22" spans="1:13" s="1053" customFormat="1" ht="21.95" customHeight="1">
      <c r="A22" s="1365" t="s">
        <v>768</v>
      </c>
      <c r="B22" s="1365"/>
      <c r="C22" s="1365"/>
      <c r="D22" s="1571" t="s">
        <v>1180</v>
      </c>
      <c r="E22" s="1571"/>
      <c r="F22" s="1571"/>
      <c r="G22" s="1161"/>
      <c r="H22" s="1161"/>
      <c r="I22" s="1161"/>
      <c r="J22" s="1161"/>
      <c r="K22" s="1161"/>
      <c r="L22" s="1161"/>
      <c r="M22" s="1161"/>
    </row>
    <row r="41" spans="1:9" s="400" customFormat="1" ht="16.5">
      <c r="A41" s="347"/>
      <c r="B41" s="347"/>
      <c r="C41" s="347"/>
      <c r="D41" s="1487"/>
      <c r="E41" s="1487"/>
      <c r="F41" s="1487"/>
      <c r="G41" s="347"/>
      <c r="H41" s="347"/>
      <c r="I41" s="347"/>
    </row>
  </sheetData>
  <mergeCells count="16">
    <mergeCell ref="A6:F6"/>
    <mergeCell ref="D22:F22"/>
    <mergeCell ref="D41:F41"/>
    <mergeCell ref="A7:F7"/>
    <mergeCell ref="D8:E8"/>
    <mergeCell ref="D9:E9"/>
    <mergeCell ref="D10:E10"/>
    <mergeCell ref="D11:E11"/>
    <mergeCell ref="D12:E12"/>
    <mergeCell ref="A13:F13"/>
    <mergeCell ref="A22:C22"/>
    <mergeCell ref="A2:C2"/>
    <mergeCell ref="D2:F2"/>
    <mergeCell ref="A3:C3"/>
    <mergeCell ref="D3:F3"/>
    <mergeCell ref="A5:F5"/>
  </mergeCells>
  <printOptions horizontalCentered="1"/>
  <pageMargins left="0.47" right="0.52" top="0.41" bottom="0" header="0.25" footer="0.18"/>
  <pageSetup paperSize="9" fitToHeight="0" orientation="landscape" verticalDpi="3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M13"/>
  <sheetViews>
    <sheetView view="pageBreakPreview" zoomScale="85" zoomScaleNormal="85" zoomScaleSheetLayoutView="85" workbookViewId="0">
      <selection activeCell="C23" sqref="C23"/>
    </sheetView>
  </sheetViews>
  <sheetFormatPr defaultColWidth="9.140625" defaultRowHeight="12.75"/>
  <cols>
    <col min="1" max="1" width="8.85546875" style="425" customWidth="1"/>
    <col min="2" max="2" width="27" style="425" customWidth="1"/>
    <col min="3" max="3" width="14.42578125" style="425" bestFit="1" customWidth="1"/>
    <col min="4" max="4" width="31" style="425" customWidth="1"/>
    <col min="5" max="5" width="19.85546875" style="425" customWidth="1"/>
    <col min="6" max="6" width="36" style="425" customWidth="1"/>
    <col min="7" max="7" width="13.5703125" style="425" bestFit="1" customWidth="1"/>
    <col min="8" max="8" width="11.28515625" style="425" bestFit="1" customWidth="1"/>
    <col min="9" max="9" width="11.85546875" style="425" bestFit="1" customWidth="1"/>
    <col min="10" max="16384" width="9.140625" style="425"/>
  </cols>
  <sheetData>
    <row r="1" spans="1:13" ht="21" customHeight="1">
      <c r="F1" s="891" t="s">
        <v>763</v>
      </c>
    </row>
    <row r="2" spans="1:13" ht="21" customHeight="1">
      <c r="A2" s="1589" t="str">
        <f>'B16. Capnuoc '!A2:C2</f>
        <v>UBND TỈNH BẮC KẠN</v>
      </c>
      <c r="B2" s="1589"/>
      <c r="C2" s="1589"/>
      <c r="D2" s="892"/>
      <c r="E2" s="1499" t="s">
        <v>25</v>
      </c>
      <c r="F2" s="1499"/>
    </row>
    <row r="3" spans="1:13" ht="18.75" customHeight="1">
      <c r="A3" s="1498"/>
      <c r="B3" s="1498"/>
      <c r="C3" s="1498"/>
      <c r="D3" s="1498"/>
      <c r="E3" s="1498" t="s">
        <v>21</v>
      </c>
      <c r="F3" s="1498"/>
    </row>
    <row r="4" spans="1:13" ht="16.5" customHeight="1">
      <c r="A4" s="424"/>
      <c r="B4" s="424"/>
      <c r="C4" s="426"/>
      <c r="D4" s="427"/>
      <c r="E4" s="428"/>
      <c r="F4" s="428"/>
    </row>
    <row r="5" spans="1:13" ht="39" customHeight="1">
      <c r="A5" s="1502" t="s">
        <v>782</v>
      </c>
      <c r="B5" s="1502"/>
      <c r="C5" s="1502"/>
      <c r="D5" s="1502"/>
      <c r="E5" s="1502"/>
      <c r="F5" s="1502"/>
    </row>
    <row r="6" spans="1:13" s="431" customFormat="1" ht="40.5" customHeight="1">
      <c r="A6" s="1590" t="str">
        <f>'B16. Capnuoc '!A6:F6</f>
        <v>(Kèm theo Đề án số       /ĐA-UBND ngày       /6/2022 của UBND tỉnh Bắc Kạn)</v>
      </c>
      <c r="B6" s="1591"/>
      <c r="C6" s="1591"/>
      <c r="D6" s="1591"/>
      <c r="E6" s="1591"/>
      <c r="F6" s="1591"/>
    </row>
    <row r="7" spans="1:13" s="435" customFormat="1" ht="60.75" customHeight="1">
      <c r="A7" s="1232" t="s">
        <v>11</v>
      </c>
      <c r="B7" s="1232" t="s">
        <v>361</v>
      </c>
      <c r="C7" s="1232" t="s">
        <v>362</v>
      </c>
      <c r="D7" s="1232" t="s">
        <v>363</v>
      </c>
      <c r="E7" s="1233" t="s">
        <v>408</v>
      </c>
      <c r="F7" s="1232" t="s">
        <v>20</v>
      </c>
    </row>
    <row r="8" spans="1:13" s="617" customFormat="1" ht="63.75" customHeight="1">
      <c r="A8" s="615">
        <v>1</v>
      </c>
      <c r="B8" s="618" t="s">
        <v>783</v>
      </c>
      <c r="C8" s="616">
        <f>'B3. TP Danso'!D9</f>
        <v>1081</v>
      </c>
      <c r="D8" s="616">
        <v>1081</v>
      </c>
      <c r="E8" s="852">
        <f>ROUND(D8/C8*100,2)</f>
        <v>100</v>
      </c>
      <c r="F8" s="618" t="s">
        <v>965</v>
      </c>
    </row>
    <row r="9" spans="1:13" s="442" customFormat="1" ht="18.75">
      <c r="A9" s="429"/>
      <c r="B9" s="436"/>
      <c r="C9" s="437"/>
      <c r="D9" s="438"/>
      <c r="E9" s="439"/>
      <c r="F9" s="440"/>
      <c r="G9" s="441"/>
    </row>
    <row r="10" spans="1:13" s="1053" customFormat="1" ht="21.95" customHeight="1">
      <c r="A10" s="1365" t="s">
        <v>768</v>
      </c>
      <c r="B10" s="1365"/>
      <c r="C10" s="1365"/>
      <c r="D10" s="1571" t="s">
        <v>1180</v>
      </c>
      <c r="E10" s="1571"/>
      <c r="F10" s="1571"/>
      <c r="G10" s="1161"/>
      <c r="H10" s="1161"/>
      <c r="I10" s="1161"/>
      <c r="J10" s="1161"/>
      <c r="K10" s="1161"/>
      <c r="L10" s="1161"/>
      <c r="M10" s="1161"/>
    </row>
    <row r="11" spans="1:13" ht="16.5">
      <c r="A11" s="445"/>
      <c r="B11" s="446"/>
      <c r="C11" s="446"/>
      <c r="D11" s="446"/>
      <c r="E11" s="446"/>
    </row>
    <row r="13" spans="1:13">
      <c r="D13" s="1588"/>
      <c r="E13" s="1588"/>
      <c r="F13" s="1588"/>
    </row>
  </sheetData>
  <mergeCells count="9">
    <mergeCell ref="D13:F13"/>
    <mergeCell ref="E2:F2"/>
    <mergeCell ref="E3:F3"/>
    <mergeCell ref="A5:F5"/>
    <mergeCell ref="A3:D3"/>
    <mergeCell ref="A2:C2"/>
    <mergeCell ref="A6:F6"/>
    <mergeCell ref="A10:C10"/>
    <mergeCell ref="D10:F10"/>
  </mergeCells>
  <printOptions horizontalCentered="1"/>
  <pageMargins left="0.56000000000000005" right="0.54" top="0.51" bottom="0.43" header="0.3" footer="0.3"/>
  <pageSetup paperSize="9" scale="98" fitToHeight="0" orientation="landscape" verticalDpi="3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M23"/>
  <sheetViews>
    <sheetView view="pageBreakPreview" zoomScale="85" zoomScaleNormal="85" zoomScaleSheetLayoutView="85" workbookViewId="0">
      <selection activeCell="C23" sqref="C23"/>
    </sheetView>
  </sheetViews>
  <sheetFormatPr defaultColWidth="9.140625" defaultRowHeight="12.75"/>
  <cols>
    <col min="1" max="1" width="6.42578125" style="216" customWidth="1"/>
    <col min="2" max="2" width="31.5703125" style="216" customWidth="1"/>
    <col min="3" max="3" width="16.5703125" style="216" customWidth="1"/>
    <col min="4" max="4" width="14.28515625" style="216" customWidth="1"/>
    <col min="5" max="5" width="15" style="216" customWidth="1"/>
    <col min="6" max="6" width="18.5703125" style="216" customWidth="1"/>
    <col min="7" max="7" width="32.7109375" style="216" customWidth="1"/>
    <col min="8" max="16384" width="9.140625" style="216"/>
  </cols>
  <sheetData>
    <row r="1" spans="1:7" ht="23.25" customHeight="1">
      <c r="G1" s="1291" t="s">
        <v>788</v>
      </c>
    </row>
    <row r="2" spans="1:7" ht="21.75" customHeight="1">
      <c r="A2" s="1593" t="str">
        <f>'B17. Nuocsach'!A2:C2</f>
        <v>UBND TỈNH BẮC KẠN</v>
      </c>
      <c r="B2" s="1594"/>
      <c r="C2" s="1594"/>
      <c r="D2" s="795"/>
      <c r="E2" s="1595" t="s">
        <v>163</v>
      </c>
      <c r="F2" s="1595"/>
      <c r="G2" s="1595"/>
    </row>
    <row r="3" spans="1:7" ht="18.75" customHeight="1">
      <c r="A3" s="1595"/>
      <c r="B3" s="1595"/>
      <c r="C3" s="298"/>
      <c r="D3" s="795"/>
      <c r="E3" s="1595" t="s">
        <v>21</v>
      </c>
      <c r="F3" s="1595"/>
      <c r="G3" s="1595"/>
    </row>
    <row r="4" spans="1:7" ht="15.75">
      <c r="A4" s="221"/>
      <c r="B4" s="221"/>
      <c r="C4" s="221"/>
      <c r="D4" s="221"/>
      <c r="E4" s="564"/>
      <c r="F4" s="565"/>
      <c r="G4" s="565"/>
    </row>
    <row r="5" spans="1:7" ht="37.5" customHeight="1">
      <c r="A5" s="1596" t="s">
        <v>1138</v>
      </c>
      <c r="B5" s="1596"/>
      <c r="C5" s="1596"/>
      <c r="D5" s="1596"/>
      <c r="E5" s="1596"/>
      <c r="F5" s="1596"/>
      <c r="G5" s="1596"/>
    </row>
    <row r="6" spans="1:7" ht="40.5" customHeight="1">
      <c r="A6" s="1597" t="str">
        <f>'B17. Nuocsach'!A6:F6</f>
        <v>(Kèm theo Đề án số       /ĐA-UBND ngày       /6/2022 của UBND tỉnh Bắc Kạn)</v>
      </c>
      <c r="B6" s="1598"/>
      <c r="C6" s="1598"/>
      <c r="D6" s="1598"/>
      <c r="E6" s="1598"/>
      <c r="F6" s="1598"/>
      <c r="G6" s="1598"/>
    </row>
    <row r="7" spans="1:7" ht="26.25" customHeight="1">
      <c r="A7" s="1509" t="s">
        <v>784</v>
      </c>
      <c r="B7" s="1509"/>
      <c r="C7" s="1509"/>
      <c r="D7" s="1509"/>
      <c r="E7" s="1509"/>
      <c r="F7" s="222"/>
      <c r="G7" s="222"/>
    </row>
    <row r="8" spans="1:7" ht="40.5" customHeight="1">
      <c r="A8" s="578" t="s">
        <v>12</v>
      </c>
      <c r="B8" s="578" t="s">
        <v>1</v>
      </c>
      <c r="C8" s="1592" t="s">
        <v>255</v>
      </c>
      <c r="D8" s="1592"/>
      <c r="E8" s="1592" t="s">
        <v>256</v>
      </c>
      <c r="F8" s="1592"/>
      <c r="G8" s="578" t="s">
        <v>20</v>
      </c>
    </row>
    <row r="9" spans="1:7" ht="26.25" customHeight="1">
      <c r="A9" s="297">
        <v>1</v>
      </c>
      <c r="B9" s="1234" t="s">
        <v>257</v>
      </c>
      <c r="C9" s="1599">
        <v>3318056</v>
      </c>
      <c r="D9" s="1599"/>
      <c r="E9" s="1599">
        <v>6612618224</v>
      </c>
      <c r="F9" s="1599"/>
      <c r="G9" s="1600"/>
    </row>
    <row r="10" spans="1:7" ht="26.25" customHeight="1">
      <c r="A10" s="297">
        <v>2</v>
      </c>
      <c r="B10" s="1234" t="s">
        <v>258</v>
      </c>
      <c r="C10" s="1601">
        <v>909334</v>
      </c>
      <c r="D10" s="1601"/>
      <c r="E10" s="1599">
        <v>1720000000</v>
      </c>
      <c r="F10" s="1599"/>
      <c r="G10" s="1600"/>
    </row>
    <row r="11" spans="1:7" ht="26.25" customHeight="1">
      <c r="A11" s="297">
        <v>3</v>
      </c>
      <c r="B11" s="1234" t="s">
        <v>259</v>
      </c>
      <c r="C11" s="1601">
        <v>36000</v>
      </c>
      <c r="D11" s="1601"/>
      <c r="E11" s="1599">
        <v>63760000</v>
      </c>
      <c r="F11" s="1599"/>
      <c r="G11" s="1600"/>
    </row>
    <row r="12" spans="1:7" ht="26.25" customHeight="1">
      <c r="A12" s="297"/>
      <c r="B12" s="1236" t="s">
        <v>411</v>
      </c>
      <c r="C12" s="1603">
        <f>C10+C9</f>
        <v>4227390</v>
      </c>
      <c r="D12" s="1603"/>
      <c r="E12" s="1603">
        <f>E10+E9</f>
        <v>8332618224</v>
      </c>
      <c r="F12" s="1603"/>
      <c r="G12" s="1235"/>
    </row>
    <row r="13" spans="1:7" ht="26.25" customHeight="1">
      <c r="A13" s="620"/>
      <c r="B13" s="621"/>
      <c r="C13" s="622"/>
      <c r="D13" s="622"/>
      <c r="E13" s="619"/>
      <c r="F13" s="619"/>
      <c r="G13" s="620"/>
    </row>
    <row r="14" spans="1:7" ht="26.25" customHeight="1">
      <c r="A14" s="1506" t="s">
        <v>785</v>
      </c>
      <c r="B14" s="1506"/>
      <c r="C14" s="1506"/>
      <c r="D14" s="1506"/>
      <c r="E14" s="221"/>
      <c r="F14" s="221"/>
      <c r="G14" s="221"/>
    </row>
    <row r="15" spans="1:7" ht="26.25" customHeight="1">
      <c r="A15" s="1602" t="s">
        <v>12</v>
      </c>
      <c r="B15" s="1602" t="s">
        <v>260</v>
      </c>
      <c r="C15" s="1602" t="s">
        <v>261</v>
      </c>
      <c r="D15" s="1602"/>
      <c r="E15" s="1602" t="s">
        <v>262</v>
      </c>
      <c r="F15" s="1602"/>
      <c r="G15" s="1602" t="s">
        <v>20</v>
      </c>
    </row>
    <row r="16" spans="1:7" ht="39" customHeight="1">
      <c r="A16" s="1602"/>
      <c r="B16" s="1602"/>
      <c r="C16" s="578" t="s">
        <v>435</v>
      </c>
      <c r="D16" s="578" t="s">
        <v>436</v>
      </c>
      <c r="E16" s="578" t="s">
        <v>437</v>
      </c>
      <c r="F16" s="578" t="s">
        <v>438</v>
      </c>
      <c r="G16" s="1602"/>
    </row>
    <row r="17" spans="1:13" ht="26.25" customHeight="1">
      <c r="A17" s="1152">
        <v>3</v>
      </c>
      <c r="B17" s="1152">
        <v>2020</v>
      </c>
      <c r="C17" s="1153"/>
      <c r="D17" s="1153" t="s">
        <v>826</v>
      </c>
      <c r="E17" s="1154">
        <v>8</v>
      </c>
      <c r="F17" s="1155">
        <v>1380</v>
      </c>
      <c r="G17" s="297"/>
    </row>
    <row r="18" spans="1:13" ht="13.5" customHeight="1">
      <c r="A18" s="217"/>
      <c r="B18" s="217"/>
      <c r="C18" s="217"/>
      <c r="D18" s="217"/>
      <c r="E18" s="217"/>
      <c r="F18" s="217"/>
      <c r="G18" s="217"/>
    </row>
    <row r="19" spans="1:13" s="1053" customFormat="1" ht="21.95" customHeight="1">
      <c r="A19" s="1365" t="s">
        <v>768</v>
      </c>
      <c r="B19" s="1365"/>
      <c r="C19" s="1365"/>
      <c r="D19" s="1571" t="s">
        <v>1181</v>
      </c>
      <c r="E19" s="1571"/>
      <c r="F19" s="1571"/>
      <c r="G19" s="1571"/>
      <c r="H19" s="1161"/>
      <c r="I19" s="1161"/>
      <c r="J19" s="1161"/>
      <c r="K19" s="1161"/>
      <c r="L19" s="1161"/>
      <c r="M19" s="1161"/>
    </row>
    <row r="20" spans="1:13" ht="21.95" customHeight="1"/>
    <row r="21" spans="1:13" ht="21.95" customHeight="1">
      <c r="F21" s="1033"/>
    </row>
    <row r="22" spans="1:13" ht="21.95" customHeight="1"/>
    <row r="23" spans="1:13" ht="21.95" customHeight="1"/>
  </sheetData>
  <mergeCells count="26">
    <mergeCell ref="E10:F10"/>
    <mergeCell ref="E11:F11"/>
    <mergeCell ref="G15:G16"/>
    <mergeCell ref="E12:F12"/>
    <mergeCell ref="C12:D12"/>
    <mergeCell ref="A14:D14"/>
    <mergeCell ref="A15:A16"/>
    <mergeCell ref="B15:B16"/>
    <mergeCell ref="C15:D15"/>
    <mergeCell ref="E15:F15"/>
    <mergeCell ref="A19:C19"/>
    <mergeCell ref="D19:G19"/>
    <mergeCell ref="A7:E7"/>
    <mergeCell ref="C8:D8"/>
    <mergeCell ref="A2:C2"/>
    <mergeCell ref="E2:G2"/>
    <mergeCell ref="A3:B3"/>
    <mergeCell ref="E3:G3"/>
    <mergeCell ref="A5:G5"/>
    <mergeCell ref="A6:G6"/>
    <mergeCell ref="E8:F8"/>
    <mergeCell ref="C9:D9"/>
    <mergeCell ref="E9:F9"/>
    <mergeCell ref="G9:G11"/>
    <mergeCell ref="C10:D10"/>
    <mergeCell ref="C11:D11"/>
  </mergeCells>
  <pageMargins left="0.56000000000000005" right="0.36" top="0.49" bottom="0.45" header="0.3" footer="0.3"/>
  <pageSetup paperSize="9" fitToHeight="0" orientation="landscape" verticalDpi="3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M18"/>
  <sheetViews>
    <sheetView view="pageBreakPreview" topLeftCell="A4" zoomScale="85" zoomScaleNormal="85" zoomScaleSheetLayoutView="85" workbookViewId="0">
      <selection activeCell="B19" sqref="B19"/>
    </sheetView>
  </sheetViews>
  <sheetFormatPr defaultColWidth="9.140625" defaultRowHeight="16.5"/>
  <cols>
    <col min="1" max="1" width="5.7109375" style="339" bestFit="1" customWidth="1"/>
    <col min="2" max="2" width="19" style="339" customWidth="1"/>
    <col min="3" max="3" width="36.140625" style="345" customWidth="1"/>
    <col min="4" max="4" width="43.42578125" style="339" customWidth="1"/>
    <col min="5" max="5" width="11.140625" style="339" customWidth="1"/>
    <col min="6" max="6" width="12.85546875" style="339" customWidth="1"/>
    <col min="7" max="7" width="10.5703125" style="339" customWidth="1"/>
    <col min="8" max="8" width="11.5703125" style="328" bestFit="1" customWidth="1"/>
    <col min="9" max="16384" width="9.140625" style="328"/>
  </cols>
  <sheetData>
    <row r="1" spans="1:8" s="895" customFormat="1">
      <c r="A1" s="893"/>
      <c r="B1" s="893"/>
      <c r="C1" s="894"/>
      <c r="D1" s="893"/>
      <c r="E1" s="893"/>
      <c r="F1" s="893"/>
      <c r="G1" s="894" t="s">
        <v>764</v>
      </c>
    </row>
    <row r="2" spans="1:8">
      <c r="A2" s="1604" t="str">
        <f>'B18. Điện SN'!A2:C2</f>
        <v>UBND TỈNH BẮC KẠN</v>
      </c>
      <c r="B2" s="1605"/>
      <c r="C2" s="1605"/>
      <c r="D2" s="1465" t="s">
        <v>25</v>
      </c>
      <c r="E2" s="1465"/>
      <c r="F2" s="1465"/>
      <c r="G2" s="1465"/>
    </row>
    <row r="3" spans="1:8">
      <c r="A3" s="1522"/>
      <c r="B3" s="1522"/>
      <c r="C3" s="1522"/>
      <c r="D3" s="1465" t="s">
        <v>263</v>
      </c>
      <c r="E3" s="1465"/>
      <c r="F3" s="1465"/>
      <c r="G3" s="1465"/>
    </row>
    <row r="4" spans="1:8">
      <c r="A4" s="334"/>
      <c r="B4" s="330"/>
      <c r="C4" s="330"/>
      <c r="D4" s="330"/>
      <c r="E4" s="330"/>
      <c r="F4" s="331"/>
      <c r="G4" s="330"/>
    </row>
    <row r="5" spans="1:8" ht="39.75" customHeight="1">
      <c r="A5" s="1465" t="s">
        <v>786</v>
      </c>
      <c r="B5" s="1465"/>
      <c r="C5" s="1465"/>
      <c r="D5" s="1465"/>
      <c r="E5" s="1465"/>
      <c r="F5" s="1465"/>
      <c r="G5" s="1465"/>
    </row>
    <row r="6" spans="1:8" s="336" customFormat="1" ht="36.75" customHeight="1">
      <c r="A6" s="1606" t="str">
        <f>'B18. Điện SN'!A6:G6</f>
        <v>(Kèm theo Đề án số       /ĐA-UBND ngày       /6/2022 của UBND tỉnh Bắc Kạn)</v>
      </c>
      <c r="B6" s="1607"/>
      <c r="C6" s="1607"/>
      <c r="D6" s="1607"/>
      <c r="E6" s="1607"/>
      <c r="F6" s="1607"/>
      <c r="G6" s="1607"/>
    </row>
    <row r="7" spans="1:8" s="339" customFormat="1" ht="39" customHeight="1">
      <c r="A7" s="337" t="s">
        <v>12</v>
      </c>
      <c r="B7" s="337" t="s">
        <v>716</v>
      </c>
      <c r="C7" s="337" t="s">
        <v>332</v>
      </c>
      <c r="D7" s="337" t="s">
        <v>333</v>
      </c>
      <c r="E7" s="337" t="s">
        <v>334</v>
      </c>
      <c r="F7" s="338" t="s">
        <v>335</v>
      </c>
      <c r="G7" s="337" t="s">
        <v>20</v>
      </c>
    </row>
    <row r="8" spans="1:8" s="339" customFormat="1" ht="43.5" customHeight="1">
      <c r="A8" s="1237"/>
      <c r="B8" s="1237" t="s">
        <v>772</v>
      </c>
      <c r="C8" s="1237"/>
      <c r="D8" s="1237"/>
      <c r="E8" s="1237"/>
      <c r="F8" s="1238">
        <f>SUM(F9:F16)</f>
        <v>14.9</v>
      </c>
      <c r="G8" s="1237"/>
    </row>
    <row r="9" spans="1:8" s="339" customFormat="1" ht="32.450000000000003" customHeight="1">
      <c r="A9" s="600">
        <v>1</v>
      </c>
      <c r="B9" s="209" t="s">
        <v>963</v>
      </c>
      <c r="C9" s="1239" t="s">
        <v>863</v>
      </c>
      <c r="D9" s="1239" t="s">
        <v>864</v>
      </c>
      <c r="E9" s="1240"/>
      <c r="F9" s="623">
        <v>2</v>
      </c>
      <c r="G9" s="390"/>
      <c r="H9" s="340"/>
    </row>
    <row r="10" spans="1:8" s="339" customFormat="1" ht="32.450000000000003" customHeight="1">
      <c r="A10" s="600">
        <v>2</v>
      </c>
      <c r="B10" s="209" t="s">
        <v>960</v>
      </c>
      <c r="C10" s="1239" t="s">
        <v>864</v>
      </c>
      <c r="D10" s="1239" t="s">
        <v>865</v>
      </c>
      <c r="E10" s="1240"/>
      <c r="F10" s="623">
        <v>1.5</v>
      </c>
      <c r="G10" s="390"/>
      <c r="H10" s="340"/>
    </row>
    <row r="11" spans="1:8" s="339" customFormat="1" ht="32.450000000000003" customHeight="1">
      <c r="A11" s="600">
        <v>3</v>
      </c>
      <c r="B11" s="209" t="s">
        <v>1187</v>
      </c>
      <c r="C11" s="1239" t="s">
        <v>866</v>
      </c>
      <c r="D11" s="1239" t="s">
        <v>863</v>
      </c>
      <c r="E11" s="1240"/>
      <c r="F11" s="623">
        <v>0.8</v>
      </c>
      <c r="G11" s="390"/>
      <c r="H11" s="340"/>
    </row>
    <row r="12" spans="1:8" s="339" customFormat="1" ht="32.450000000000003" customHeight="1">
      <c r="A12" s="600">
        <v>4</v>
      </c>
      <c r="B12" s="209" t="s">
        <v>1188</v>
      </c>
      <c r="C12" s="1239" t="s">
        <v>867</v>
      </c>
      <c r="D12" s="1239" t="s">
        <v>868</v>
      </c>
      <c r="E12" s="1240"/>
      <c r="F12" s="623">
        <v>3</v>
      </c>
      <c r="G12" s="390"/>
      <c r="H12" s="340"/>
    </row>
    <row r="13" spans="1:8" s="339" customFormat="1" ht="32.450000000000003" customHeight="1">
      <c r="A13" s="600">
        <v>5</v>
      </c>
      <c r="B13" s="209" t="s">
        <v>1223</v>
      </c>
      <c r="C13" s="1239" t="s">
        <v>869</v>
      </c>
      <c r="D13" s="1239" t="s">
        <v>870</v>
      </c>
      <c r="E13" s="1240"/>
      <c r="F13" s="623">
        <v>1.1000000000000001</v>
      </c>
      <c r="G13" s="390"/>
      <c r="H13" s="340"/>
    </row>
    <row r="14" spans="1:8" s="339" customFormat="1" ht="32.450000000000003" customHeight="1">
      <c r="A14" s="600">
        <v>6</v>
      </c>
      <c r="B14" s="209" t="s">
        <v>1190</v>
      </c>
      <c r="C14" s="1239" t="s">
        <v>871</v>
      </c>
      <c r="D14" s="1239" t="s">
        <v>872</v>
      </c>
      <c r="E14" s="1240"/>
      <c r="F14" s="623">
        <v>1.5</v>
      </c>
      <c r="G14" s="390"/>
      <c r="H14" s="340"/>
    </row>
    <row r="15" spans="1:8" s="339" customFormat="1" ht="32.450000000000003" customHeight="1">
      <c r="A15" s="600">
        <v>7</v>
      </c>
      <c r="B15" s="209" t="s">
        <v>1191</v>
      </c>
      <c r="C15" s="1239" t="s">
        <v>872</v>
      </c>
      <c r="D15" s="1239" t="s">
        <v>873</v>
      </c>
      <c r="E15" s="1240"/>
      <c r="F15" s="623">
        <v>2</v>
      </c>
      <c r="G15" s="390"/>
      <c r="H15" s="340"/>
    </row>
    <row r="16" spans="1:8" s="339" customFormat="1" ht="32.450000000000003" customHeight="1">
      <c r="A16" s="600">
        <v>8</v>
      </c>
      <c r="B16" s="209" t="s">
        <v>1192</v>
      </c>
      <c r="C16" s="1239" t="s">
        <v>874</v>
      </c>
      <c r="D16" s="1239" t="s">
        <v>875</v>
      </c>
      <c r="E16" s="1240"/>
      <c r="F16" s="623">
        <v>3</v>
      </c>
      <c r="G16" s="390"/>
      <c r="H16" s="340"/>
    </row>
    <row r="18" spans="1:13" s="1053" customFormat="1" ht="21.95" customHeight="1">
      <c r="A18" s="1365" t="s">
        <v>768</v>
      </c>
      <c r="B18" s="1365"/>
      <c r="C18" s="1365"/>
      <c r="D18" s="1571" t="s">
        <v>1180</v>
      </c>
      <c r="E18" s="1571"/>
      <c r="F18" s="1571"/>
      <c r="G18" s="1161"/>
      <c r="H18" s="1161"/>
      <c r="I18" s="1161"/>
      <c r="J18" s="1161"/>
      <c r="K18" s="1161"/>
      <c r="L18" s="1161"/>
      <c r="M18" s="1161"/>
    </row>
  </sheetData>
  <mergeCells count="8">
    <mergeCell ref="A18:C18"/>
    <mergeCell ref="D18:F18"/>
    <mergeCell ref="A2:C2"/>
    <mergeCell ref="D2:G2"/>
    <mergeCell ref="A3:C3"/>
    <mergeCell ref="D3:G3"/>
    <mergeCell ref="A5:G5"/>
    <mergeCell ref="A6:G6"/>
  </mergeCells>
  <printOptions horizontalCentered="1"/>
  <pageMargins left="0.52" right="0.36" top="0.43" bottom="0.25" header="0.34" footer="0.3"/>
  <pageSetup paperSize="9" scale="99" fitToHeight="0" orientation="landscape" verticalDpi="3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M16"/>
  <sheetViews>
    <sheetView view="pageBreakPreview" zoomScale="85" zoomScaleNormal="85" zoomScaleSheetLayoutView="85" workbookViewId="0">
      <selection activeCell="K19" sqref="K19"/>
    </sheetView>
  </sheetViews>
  <sheetFormatPr defaultColWidth="9.140625" defaultRowHeight="16.5"/>
  <cols>
    <col min="1" max="1" width="6.42578125" style="353" customWidth="1"/>
    <col min="2" max="2" width="35.7109375" style="353" customWidth="1"/>
    <col min="3" max="3" width="26.85546875" style="353" customWidth="1"/>
    <col min="4" max="4" width="29.28515625" style="353" customWidth="1"/>
    <col min="5" max="5" width="27.140625" style="353" customWidth="1"/>
    <col min="6" max="6" width="15.140625" style="353" bestFit="1" customWidth="1"/>
    <col min="7" max="16384" width="9.140625" style="353"/>
  </cols>
  <sheetData>
    <row r="1" spans="1:13">
      <c r="E1" s="1290" t="s">
        <v>765</v>
      </c>
    </row>
    <row r="2" spans="1:13" ht="20.25" customHeight="1">
      <c r="B2" s="1241" t="str">
        <f>'B19. Thoatnuoc '!A2</f>
        <v>UBND TỈNH BẮC KẠN</v>
      </c>
      <c r="D2" s="1532" t="s">
        <v>25</v>
      </c>
      <c r="E2" s="1532"/>
    </row>
    <row r="3" spans="1:13" ht="16.5" customHeight="1">
      <c r="A3" s="1532"/>
      <c r="B3" s="1532"/>
      <c r="C3" s="354"/>
      <c r="D3" s="1532" t="s">
        <v>263</v>
      </c>
      <c r="E3" s="1532"/>
    </row>
    <row r="4" spans="1:13" ht="18.75" customHeight="1">
      <c r="A4" s="355"/>
      <c r="B4" s="355"/>
      <c r="C4" s="355"/>
      <c r="D4" s="356"/>
      <c r="E4" s="356"/>
    </row>
    <row r="5" spans="1:13" ht="36.75" customHeight="1">
      <c r="A5" s="1532" t="s">
        <v>827</v>
      </c>
      <c r="B5" s="1532"/>
      <c r="C5" s="1532"/>
      <c r="D5" s="1532"/>
      <c r="E5" s="1532"/>
    </row>
    <row r="6" spans="1:13" ht="36.75" customHeight="1">
      <c r="A6" s="1608" t="str">
        <f>'B19. Thoatnuoc '!A6:G6</f>
        <v>(Kèm theo Đề án số       /ĐA-UBND ngày       /6/2022 của UBND tỉnh Bắc Kạn)</v>
      </c>
      <c r="B6" s="1609"/>
      <c r="C6" s="1609"/>
      <c r="D6" s="1609"/>
      <c r="E6" s="1609"/>
    </row>
    <row r="7" spans="1:13" s="360" customFormat="1" ht="40.5" customHeight="1">
      <c r="A7" s="359" t="s">
        <v>12</v>
      </c>
      <c r="B7" s="359" t="s">
        <v>174</v>
      </c>
      <c r="C7" s="357" t="s">
        <v>409</v>
      </c>
      <c r="D7" s="357" t="s">
        <v>340</v>
      </c>
      <c r="E7" s="357" t="s">
        <v>341</v>
      </c>
    </row>
    <row r="8" spans="1:13" ht="29.45" customHeight="1">
      <c r="A8" s="542">
        <v>1</v>
      </c>
      <c r="B8" s="942" t="s">
        <v>342</v>
      </c>
      <c r="C8" s="1242">
        <v>1152</v>
      </c>
      <c r="D8" s="1243">
        <f>C8</f>
        <v>1152</v>
      </c>
      <c r="E8" s="1244">
        <v>100</v>
      </c>
    </row>
    <row r="9" spans="1:13" ht="29.45" customHeight="1">
      <c r="A9" s="542">
        <v>2</v>
      </c>
      <c r="B9" s="942" t="s">
        <v>343</v>
      </c>
      <c r="C9" s="1242">
        <v>95</v>
      </c>
      <c r="D9" s="1243">
        <f>C9</f>
        <v>95</v>
      </c>
      <c r="E9" s="1244">
        <v>100</v>
      </c>
    </row>
    <row r="10" spans="1:13" ht="29.45" customHeight="1">
      <c r="A10" s="542">
        <v>3</v>
      </c>
      <c r="B10" s="942" t="s">
        <v>344</v>
      </c>
      <c r="C10" s="1242">
        <v>400</v>
      </c>
      <c r="D10" s="1243">
        <f>C10</f>
        <v>400</v>
      </c>
      <c r="E10" s="1244">
        <v>100</v>
      </c>
    </row>
    <row r="11" spans="1:13" ht="29.45" customHeight="1">
      <c r="A11" s="542">
        <v>4</v>
      </c>
      <c r="B11" s="942" t="s">
        <v>345</v>
      </c>
      <c r="C11" s="1245">
        <v>10</v>
      </c>
      <c r="D11" s="1243">
        <f>C11</f>
        <v>10</v>
      </c>
      <c r="E11" s="1244">
        <v>100</v>
      </c>
    </row>
    <row r="12" spans="1:13" ht="15" customHeight="1">
      <c r="A12" s="368"/>
      <c r="B12" s="369"/>
      <c r="C12" s="370"/>
      <c r="D12" s="371"/>
      <c r="E12" s="372"/>
    </row>
    <row r="13" spans="1:13" s="1053" customFormat="1" ht="21.95" customHeight="1">
      <c r="A13" s="1365" t="s">
        <v>768</v>
      </c>
      <c r="B13" s="1365"/>
      <c r="C13" s="1365"/>
      <c r="D13" s="1571" t="s">
        <v>1182</v>
      </c>
      <c r="E13" s="1571"/>
      <c r="F13" s="1161"/>
      <c r="G13" s="1161"/>
      <c r="H13" s="1161"/>
      <c r="I13" s="1161"/>
      <c r="J13" s="1161"/>
      <c r="K13" s="1161"/>
      <c r="L13" s="1161"/>
      <c r="M13" s="1161"/>
    </row>
    <row r="16" spans="1:13">
      <c r="D16" s="373"/>
    </row>
  </sheetData>
  <mergeCells count="7">
    <mergeCell ref="A13:C13"/>
    <mergeCell ref="D13:E13"/>
    <mergeCell ref="A3:B3"/>
    <mergeCell ref="D2:E2"/>
    <mergeCell ref="D3:E3"/>
    <mergeCell ref="A5:E5"/>
    <mergeCell ref="A6:E6"/>
  </mergeCells>
  <printOptions horizontalCentered="1"/>
  <pageMargins left="0.56000000000000005" right="0.56000000000000005" top="0.61" bottom="0.44" header="0.3" footer="0.3"/>
  <pageSetup paperSize="9" fitToHeight="0" orientation="landscape" verticalDpi="3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T19"/>
  <sheetViews>
    <sheetView view="pageBreakPreview" topLeftCell="A7" zoomScaleNormal="100" zoomScaleSheetLayoutView="100" workbookViewId="0">
      <selection activeCell="G1" sqref="G1:I1"/>
    </sheetView>
  </sheetViews>
  <sheetFormatPr defaultColWidth="9.140625" defaultRowHeight="15"/>
  <cols>
    <col min="1" max="1" width="7.85546875" style="966" customWidth="1"/>
    <col min="2" max="2" width="24.140625" style="958" customWidth="1"/>
    <col min="3" max="3" width="11.42578125" style="958" customWidth="1"/>
    <col min="4" max="4" width="10.42578125" style="958" customWidth="1"/>
    <col min="5" max="5" width="10.7109375" style="958" customWidth="1"/>
    <col min="6" max="6" width="12.5703125" style="958" customWidth="1"/>
    <col min="7" max="7" width="11.85546875" style="958" customWidth="1"/>
    <col min="8" max="8" width="13.5703125" style="958" customWidth="1"/>
    <col min="9" max="9" width="14.42578125" style="958" customWidth="1"/>
    <col min="10" max="10" width="9.140625" style="958" customWidth="1"/>
    <col min="11" max="11" width="9.85546875" style="958" hidden="1" customWidth="1"/>
    <col min="12" max="12" width="9.140625" style="958" hidden="1" customWidth="1"/>
    <col min="13" max="14" width="11.5703125" style="958" hidden="1" customWidth="1"/>
    <col min="15" max="20" width="0" style="958" hidden="1" customWidth="1"/>
    <col min="21" max="16384" width="9.140625" style="958"/>
  </cols>
  <sheetData>
    <row r="1" spans="1:20" s="954" customFormat="1" ht="16.5">
      <c r="D1" s="955"/>
      <c r="G1" s="1610" t="s">
        <v>766</v>
      </c>
      <c r="H1" s="1610"/>
      <c r="I1" s="1610"/>
    </row>
    <row r="2" spans="1:20" s="954" customFormat="1" ht="18" customHeight="1">
      <c r="A2" s="1612" t="str">
        <f>'B20. CRT'!B2</f>
        <v>UBND TỈNH BẮC KẠN</v>
      </c>
      <c r="B2" s="1612"/>
      <c r="C2" s="1612"/>
      <c r="D2" s="1615" t="s">
        <v>163</v>
      </c>
      <c r="E2" s="1615"/>
      <c r="F2" s="1615"/>
      <c r="G2" s="1615"/>
      <c r="H2" s="1615"/>
      <c r="I2" s="1615"/>
    </row>
    <row r="3" spans="1:20" s="954" customFormat="1" ht="18" customHeight="1">
      <c r="A3" s="1473"/>
      <c r="B3" s="1473"/>
      <c r="D3" s="1616" t="s">
        <v>21</v>
      </c>
      <c r="E3" s="1616"/>
      <c r="F3" s="1616"/>
      <c r="G3" s="1616"/>
      <c r="H3" s="1616"/>
      <c r="I3" s="1616"/>
    </row>
    <row r="4" spans="1:20" s="954" customFormat="1" ht="13.5" customHeight="1">
      <c r="A4" s="956"/>
      <c r="B4" s="957"/>
      <c r="D4" s="1611"/>
      <c r="E4" s="1611"/>
      <c r="F4" s="1611"/>
      <c r="G4" s="1611"/>
      <c r="H4" s="1611"/>
    </row>
    <row r="5" spans="1:20" s="954" customFormat="1" ht="30" customHeight="1">
      <c r="A5" s="1614" t="s">
        <v>852</v>
      </c>
      <c r="B5" s="1614"/>
      <c r="C5" s="1614"/>
      <c r="D5" s="1614"/>
      <c r="E5" s="1614"/>
      <c r="F5" s="1614"/>
      <c r="G5" s="1614"/>
      <c r="H5" s="1614"/>
      <c r="I5" s="1614"/>
    </row>
    <row r="6" spans="1:20" s="954" customFormat="1" ht="36" customHeight="1">
      <c r="A6" s="1613" t="str">
        <f>'B20. CRT'!A6:E6</f>
        <v>(Kèm theo Đề án số       /ĐA-UBND ngày       /6/2022 của UBND tỉnh Bắc Kạn)</v>
      </c>
      <c r="B6" s="1613"/>
      <c r="C6" s="1613"/>
      <c r="D6" s="1613"/>
      <c r="E6" s="1613"/>
      <c r="F6" s="1613"/>
      <c r="G6" s="1613"/>
      <c r="H6" s="1613"/>
      <c r="I6" s="1613"/>
    </row>
    <row r="7" spans="1:20" ht="27" customHeight="1">
      <c r="A7" s="1617" t="s">
        <v>12</v>
      </c>
      <c r="B7" s="1617" t="s">
        <v>843</v>
      </c>
      <c r="C7" s="1617" t="s">
        <v>844</v>
      </c>
      <c r="D7" s="1617"/>
      <c r="E7" s="1617"/>
      <c r="F7" s="1617"/>
      <c r="G7" s="1617"/>
      <c r="H7" s="1619" t="s">
        <v>845</v>
      </c>
      <c r="I7" s="1619" t="s">
        <v>846</v>
      </c>
    </row>
    <row r="8" spans="1:20" ht="80.25" customHeight="1">
      <c r="A8" s="1618"/>
      <c r="B8" s="1618"/>
      <c r="C8" s="959" t="s">
        <v>847</v>
      </c>
      <c r="D8" s="959" t="s">
        <v>848</v>
      </c>
      <c r="E8" s="959" t="s">
        <v>849</v>
      </c>
      <c r="F8" s="959" t="s">
        <v>850</v>
      </c>
      <c r="G8" s="959" t="s">
        <v>851</v>
      </c>
      <c r="H8" s="1620"/>
      <c r="I8" s="1620"/>
    </row>
    <row r="9" spans="1:20" s="963" customFormat="1" ht="18.75">
      <c r="A9" s="960">
        <v>1</v>
      </c>
      <c r="B9" s="952" t="s">
        <v>963</v>
      </c>
      <c r="C9" s="961">
        <v>16</v>
      </c>
      <c r="D9" s="961"/>
      <c r="E9" s="962">
        <f>M9*0.4</f>
        <v>177.60000000000002</v>
      </c>
      <c r="F9" s="962">
        <f>M9*1.2</f>
        <v>532.79999999999995</v>
      </c>
      <c r="G9" s="962">
        <v>118</v>
      </c>
      <c r="H9" s="962">
        <f>SUM(C9:G9)</f>
        <v>844.4</v>
      </c>
      <c r="I9" s="962">
        <f>F9+E9</f>
        <v>710.4</v>
      </c>
      <c r="K9" s="950">
        <f t="shared" ref="K9:K16" ca="1" si="0">$K$9*J9</f>
        <v>7.0501217897802491</v>
      </c>
      <c r="L9" s="951">
        <v>148</v>
      </c>
      <c r="M9" s="963">
        <f>L9*3</f>
        <v>444</v>
      </c>
      <c r="N9" s="963">
        <f>M9*L9</f>
        <v>65712</v>
      </c>
      <c r="O9" s="963">
        <v>0.1</v>
      </c>
      <c r="P9" s="963">
        <f>L9*O9</f>
        <v>14.8</v>
      </c>
      <c r="Q9" s="963">
        <v>0.5</v>
      </c>
      <c r="R9" s="963">
        <f>Q9*L9</f>
        <v>74</v>
      </c>
      <c r="S9" s="963">
        <v>0.3</v>
      </c>
      <c r="T9" s="963">
        <f>S9*L9</f>
        <v>44.4</v>
      </c>
    </row>
    <row r="10" spans="1:20" s="963" customFormat="1" ht="18.75">
      <c r="A10" s="960">
        <v>2</v>
      </c>
      <c r="B10" s="952" t="s">
        <v>960</v>
      </c>
      <c r="C10" s="961">
        <v>20</v>
      </c>
      <c r="D10" s="961"/>
      <c r="E10" s="962">
        <f t="shared" ref="E10:E16" si="1">M10*0.4</f>
        <v>200.4</v>
      </c>
      <c r="F10" s="962">
        <f t="shared" ref="F10:F16" si="2">M10*1.2</f>
        <v>601.19999999999993</v>
      </c>
      <c r="G10" s="962">
        <v>130</v>
      </c>
      <c r="H10" s="962">
        <f t="shared" ref="H10:H16" si="3">SUM(C10:G10)</f>
        <v>951.59999999999991</v>
      </c>
      <c r="I10" s="962">
        <f t="shared" ref="I10:I16" si="4">F10+E10</f>
        <v>801.59999999999991</v>
      </c>
      <c r="K10" s="948">
        <f t="shared" ca="1" si="0"/>
        <v>7.6590574530050306</v>
      </c>
      <c r="L10" s="949">
        <v>167</v>
      </c>
      <c r="M10" s="963">
        <f t="shared" ref="M10:M16" si="5">L10*3</f>
        <v>501</v>
      </c>
      <c r="N10" s="963">
        <f t="shared" ref="N10:N16" si="6">M10*L10</f>
        <v>83667</v>
      </c>
      <c r="O10" s="963">
        <v>0.1</v>
      </c>
      <c r="P10" s="963">
        <f t="shared" ref="P10:P16" si="7">L10*O10</f>
        <v>16.7</v>
      </c>
      <c r="Q10" s="963">
        <v>0.5</v>
      </c>
      <c r="R10" s="963">
        <f t="shared" ref="R10:R16" si="8">Q10*L10</f>
        <v>83.5</v>
      </c>
      <c r="S10" s="963">
        <v>0.3</v>
      </c>
      <c r="T10" s="963">
        <f t="shared" ref="T10:T16" si="9">S10*L10</f>
        <v>50.1</v>
      </c>
    </row>
    <row r="11" spans="1:20" s="963" customFormat="1" ht="18.75">
      <c r="A11" s="960">
        <v>3</v>
      </c>
      <c r="B11" s="952" t="s">
        <v>1187</v>
      </c>
      <c r="C11" s="961">
        <v>3</v>
      </c>
      <c r="D11" s="961"/>
      <c r="E11" s="962">
        <f t="shared" si="1"/>
        <v>186</v>
      </c>
      <c r="F11" s="962">
        <f t="shared" si="2"/>
        <v>558</v>
      </c>
      <c r="G11" s="962">
        <v>125</v>
      </c>
      <c r="H11" s="962">
        <f t="shared" si="3"/>
        <v>872</v>
      </c>
      <c r="I11" s="962">
        <f t="shared" si="4"/>
        <v>744</v>
      </c>
      <c r="K11" s="948">
        <f t="shared" ca="1" si="0"/>
        <v>7.6861212602594646</v>
      </c>
      <c r="L11" s="949">
        <v>155</v>
      </c>
      <c r="M11" s="963">
        <f t="shared" si="5"/>
        <v>465</v>
      </c>
      <c r="N11" s="963">
        <f t="shared" si="6"/>
        <v>72075</v>
      </c>
      <c r="O11" s="963">
        <v>0.1</v>
      </c>
      <c r="P11" s="963">
        <f t="shared" si="7"/>
        <v>15.5</v>
      </c>
      <c r="Q11" s="963">
        <v>0.5</v>
      </c>
      <c r="R11" s="963">
        <f t="shared" si="8"/>
        <v>77.5</v>
      </c>
      <c r="S11" s="963">
        <v>0.3</v>
      </c>
      <c r="T11" s="963">
        <f t="shared" si="9"/>
        <v>46.5</v>
      </c>
    </row>
    <row r="12" spans="1:20" s="963" customFormat="1" ht="18.75">
      <c r="A12" s="960">
        <v>4</v>
      </c>
      <c r="B12" s="952" t="s">
        <v>1188</v>
      </c>
      <c r="C12" s="961">
        <v>0</v>
      </c>
      <c r="D12" s="961"/>
      <c r="E12" s="962">
        <f t="shared" si="1"/>
        <v>99.600000000000009</v>
      </c>
      <c r="F12" s="962">
        <f t="shared" si="2"/>
        <v>298.8</v>
      </c>
      <c r="G12" s="962">
        <v>77</v>
      </c>
      <c r="H12" s="962">
        <f t="shared" si="3"/>
        <v>475.40000000000003</v>
      </c>
      <c r="I12" s="962">
        <f t="shared" si="4"/>
        <v>398.40000000000003</v>
      </c>
      <c r="K12" s="948">
        <f t="shared" ca="1" si="0"/>
        <v>4.3302091607095576</v>
      </c>
      <c r="L12" s="949">
        <v>83</v>
      </c>
      <c r="M12" s="963">
        <f t="shared" si="5"/>
        <v>249</v>
      </c>
      <c r="N12" s="963">
        <f t="shared" si="6"/>
        <v>20667</v>
      </c>
      <c r="O12" s="963">
        <v>0.05</v>
      </c>
      <c r="P12" s="963">
        <f t="shared" si="7"/>
        <v>4.1500000000000004</v>
      </c>
      <c r="Q12" s="963">
        <v>0.5</v>
      </c>
      <c r="R12" s="963">
        <f t="shared" si="8"/>
        <v>41.5</v>
      </c>
      <c r="S12" s="963">
        <v>0.01</v>
      </c>
      <c r="T12" s="963">
        <f t="shared" si="9"/>
        <v>0.83000000000000007</v>
      </c>
    </row>
    <row r="13" spans="1:20" s="963" customFormat="1" ht="18.75">
      <c r="A13" s="960">
        <v>5</v>
      </c>
      <c r="B13" s="952" t="s">
        <v>1189</v>
      </c>
      <c r="C13" s="961">
        <v>1</v>
      </c>
      <c r="D13" s="961"/>
      <c r="E13" s="962">
        <f t="shared" si="1"/>
        <v>182.4</v>
      </c>
      <c r="F13" s="962">
        <f t="shared" si="2"/>
        <v>547.19999999999993</v>
      </c>
      <c r="G13" s="962">
        <v>135</v>
      </c>
      <c r="H13" s="962">
        <f t="shared" si="3"/>
        <v>865.59999999999991</v>
      </c>
      <c r="I13" s="962">
        <f t="shared" si="4"/>
        <v>729.59999999999991</v>
      </c>
      <c r="K13" s="948">
        <f t="shared" ca="1" si="0"/>
        <v>2.4628064601535611</v>
      </c>
      <c r="L13" s="949">
        <v>152</v>
      </c>
      <c r="M13" s="963">
        <f t="shared" si="5"/>
        <v>456</v>
      </c>
      <c r="N13" s="963">
        <f t="shared" si="6"/>
        <v>69312</v>
      </c>
      <c r="O13" s="963">
        <v>0.05</v>
      </c>
      <c r="P13" s="963">
        <f t="shared" si="7"/>
        <v>7.6000000000000005</v>
      </c>
      <c r="Q13" s="963">
        <v>0.5</v>
      </c>
      <c r="R13" s="963">
        <f t="shared" si="8"/>
        <v>76</v>
      </c>
      <c r="S13" s="963">
        <v>0.01</v>
      </c>
      <c r="T13" s="963">
        <f t="shared" si="9"/>
        <v>1.52</v>
      </c>
    </row>
    <row r="14" spans="1:20" s="965" customFormat="1" ht="18.75">
      <c r="A14" s="960">
        <v>6</v>
      </c>
      <c r="B14" s="952" t="s">
        <v>1190</v>
      </c>
      <c r="C14" s="964">
        <v>0</v>
      </c>
      <c r="D14" s="964"/>
      <c r="E14" s="962">
        <f t="shared" si="1"/>
        <v>120</v>
      </c>
      <c r="F14" s="962">
        <f t="shared" si="2"/>
        <v>360</v>
      </c>
      <c r="G14" s="962">
        <v>90</v>
      </c>
      <c r="H14" s="962">
        <f>SUM(C14:G14)</f>
        <v>570</v>
      </c>
      <c r="I14" s="962">
        <f>F14+E14</f>
        <v>480</v>
      </c>
      <c r="K14" s="948">
        <f ca="1">$K$9*J14</f>
        <v>3.3694440031771244</v>
      </c>
      <c r="L14" s="949">
        <v>100</v>
      </c>
      <c r="M14" s="963">
        <f t="shared" si="5"/>
        <v>300</v>
      </c>
      <c r="N14" s="963">
        <f>M14*L14</f>
        <v>30000</v>
      </c>
      <c r="O14" s="963">
        <v>0.05</v>
      </c>
      <c r="P14" s="963">
        <f>L14*O14</f>
        <v>5</v>
      </c>
      <c r="Q14" s="963">
        <v>0.5</v>
      </c>
      <c r="R14" s="963">
        <f>Q14*L14</f>
        <v>50</v>
      </c>
      <c r="S14" s="963">
        <v>0.01</v>
      </c>
      <c r="T14" s="963">
        <f>S14*L14</f>
        <v>1</v>
      </c>
    </row>
    <row r="15" spans="1:20" s="965" customFormat="1" ht="20.25" customHeight="1">
      <c r="A15" s="960">
        <v>7</v>
      </c>
      <c r="B15" s="952" t="s">
        <v>1191</v>
      </c>
      <c r="C15" s="964">
        <v>0</v>
      </c>
      <c r="D15" s="964"/>
      <c r="E15" s="962">
        <f t="shared" si="1"/>
        <v>138</v>
      </c>
      <c r="F15" s="962">
        <f t="shared" si="2"/>
        <v>414</v>
      </c>
      <c r="G15" s="962">
        <v>79</v>
      </c>
      <c r="H15" s="962">
        <f t="shared" si="3"/>
        <v>631</v>
      </c>
      <c r="I15" s="962">
        <f t="shared" si="4"/>
        <v>552</v>
      </c>
      <c r="K15" s="948">
        <f t="shared" ca="1" si="0"/>
        <v>2.7740402435795604</v>
      </c>
      <c r="L15" s="949">
        <v>115</v>
      </c>
      <c r="M15" s="963">
        <f t="shared" si="5"/>
        <v>345</v>
      </c>
      <c r="N15" s="963">
        <f t="shared" si="6"/>
        <v>39675</v>
      </c>
      <c r="O15" s="963">
        <v>0.05</v>
      </c>
      <c r="P15" s="963">
        <f t="shared" si="7"/>
        <v>5.75</v>
      </c>
      <c r="Q15" s="963">
        <v>0.5</v>
      </c>
      <c r="R15" s="963">
        <f t="shared" si="8"/>
        <v>57.5</v>
      </c>
      <c r="S15" s="963">
        <v>0.01</v>
      </c>
      <c r="T15" s="963">
        <f t="shared" si="9"/>
        <v>1.1500000000000001</v>
      </c>
    </row>
    <row r="16" spans="1:20" s="965" customFormat="1" ht="18.75">
      <c r="A16" s="960">
        <v>8</v>
      </c>
      <c r="B16" s="952" t="s">
        <v>1192</v>
      </c>
      <c r="C16" s="964">
        <v>5</v>
      </c>
      <c r="D16" s="964"/>
      <c r="E16" s="962">
        <f t="shared" si="1"/>
        <v>193.20000000000002</v>
      </c>
      <c r="F16" s="962">
        <f t="shared" si="2"/>
        <v>579.6</v>
      </c>
      <c r="G16" s="962">
        <v>106</v>
      </c>
      <c r="H16" s="962">
        <f t="shared" si="3"/>
        <v>883.80000000000007</v>
      </c>
      <c r="I16" s="962">
        <f t="shared" si="4"/>
        <v>772.80000000000007</v>
      </c>
      <c r="K16" s="948">
        <f t="shared" ca="1" si="0"/>
        <v>2.8958273762245166</v>
      </c>
      <c r="L16" s="949">
        <v>161</v>
      </c>
      <c r="M16" s="963">
        <f t="shared" si="5"/>
        <v>483</v>
      </c>
      <c r="N16" s="963">
        <f t="shared" si="6"/>
        <v>77763</v>
      </c>
      <c r="O16" s="963">
        <v>0.05</v>
      </c>
      <c r="P16" s="963">
        <f t="shared" si="7"/>
        <v>8.0500000000000007</v>
      </c>
      <c r="Q16" s="963">
        <v>0.5</v>
      </c>
      <c r="R16" s="963">
        <f t="shared" si="8"/>
        <v>80.5</v>
      </c>
      <c r="S16" s="963">
        <v>0.01</v>
      </c>
      <c r="T16" s="963">
        <f t="shared" si="9"/>
        <v>1.61</v>
      </c>
    </row>
    <row r="17" spans="1:13" s="1295" customFormat="1" ht="21" customHeight="1">
      <c r="A17" s="1292"/>
      <c r="B17" s="1293" t="s">
        <v>824</v>
      </c>
      <c r="C17" s="1294">
        <f>SUM(C9:C16)</f>
        <v>45</v>
      </c>
      <c r="D17" s="1294">
        <f t="shared" ref="D17:I17" si="10">SUM(D9:D16)</f>
        <v>0</v>
      </c>
      <c r="E17" s="1294">
        <f t="shared" si="10"/>
        <v>1297.2</v>
      </c>
      <c r="F17" s="1294">
        <f t="shared" si="10"/>
        <v>3891.6</v>
      </c>
      <c r="G17" s="1294">
        <f t="shared" si="10"/>
        <v>860</v>
      </c>
      <c r="H17" s="1294">
        <f t="shared" si="10"/>
        <v>6093.8</v>
      </c>
      <c r="I17" s="1294">
        <f t="shared" si="10"/>
        <v>5188.8</v>
      </c>
      <c r="L17" s="1296">
        <f>SUM(L9:L16)</f>
        <v>1081</v>
      </c>
    </row>
    <row r="18" spans="1:13">
      <c r="L18" s="958">
        <f>H17/L17</f>
        <v>5.6371877890841811</v>
      </c>
    </row>
    <row r="19" spans="1:13" s="1053" customFormat="1" ht="21.95" customHeight="1">
      <c r="A19" s="1365" t="s">
        <v>768</v>
      </c>
      <c r="B19" s="1365"/>
      <c r="C19" s="1365"/>
      <c r="D19" s="1365"/>
      <c r="E19" s="1571" t="s">
        <v>1176</v>
      </c>
      <c r="F19" s="1571"/>
      <c r="G19" s="1571"/>
      <c r="H19" s="1571"/>
      <c r="I19" s="1571"/>
      <c r="J19" s="1161"/>
      <c r="K19" s="1161"/>
      <c r="L19" s="1161"/>
      <c r="M19" s="1161"/>
    </row>
  </sheetData>
  <mergeCells count="15">
    <mergeCell ref="E19:I19"/>
    <mergeCell ref="A19:D19"/>
    <mergeCell ref="G1:I1"/>
    <mergeCell ref="D4:H4"/>
    <mergeCell ref="A2:C2"/>
    <mergeCell ref="A6:I6"/>
    <mergeCell ref="A5:I5"/>
    <mergeCell ref="D2:I2"/>
    <mergeCell ref="D3:I3"/>
    <mergeCell ref="A3:B3"/>
    <mergeCell ref="A7:A8"/>
    <mergeCell ref="B7:B8"/>
    <mergeCell ref="C7:G7"/>
    <mergeCell ref="H7:H8"/>
    <mergeCell ref="I7:I8"/>
  </mergeCells>
  <printOptions horizontalCentered="1"/>
  <pageMargins left="0.6" right="0.5" top="0.57999999999999996" bottom="0.45" header="0.3" footer="0.3"/>
  <pageSetup paperSize="9"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M123"/>
  <sheetViews>
    <sheetView view="pageBreakPreview" zoomScaleNormal="100" zoomScaleSheetLayoutView="100" workbookViewId="0">
      <pane xSplit="3" ySplit="9" topLeftCell="D25" activePane="bottomRight" state="frozen"/>
      <selection pane="topRight" activeCell="D1" sqref="D1"/>
      <selection pane="bottomLeft" activeCell="A10" sqref="A10"/>
      <selection pane="bottomRight" activeCell="O26" sqref="O26"/>
    </sheetView>
  </sheetViews>
  <sheetFormatPr defaultColWidth="9.140625" defaultRowHeight="16.5"/>
  <cols>
    <col min="1" max="1" width="5.85546875" style="651" customWidth="1"/>
    <col min="2" max="2" width="46.5703125" style="984" customWidth="1"/>
    <col min="3" max="3" width="23.140625" style="650" customWidth="1"/>
    <col min="4" max="4" width="11.42578125" style="650" customWidth="1"/>
    <col min="5" max="5" width="21" style="1246" customWidth="1"/>
    <col min="6" max="6" width="20.140625" style="986" customWidth="1"/>
    <col min="7" max="7" width="12.42578125" style="650" customWidth="1"/>
    <col min="8" max="8" width="15.140625" style="650" customWidth="1"/>
    <col min="9" max="9" width="24.28515625" style="650" customWidth="1"/>
    <col min="10" max="16384" width="9.140625" style="650"/>
  </cols>
  <sheetData>
    <row r="1" spans="1:9" ht="23.25" customHeight="1">
      <c r="I1" s="1297" t="s">
        <v>787</v>
      </c>
    </row>
    <row r="2" spans="1:9" ht="18" customHeight="1">
      <c r="A2" s="1624" t="str">
        <f>'B21. Vienthong '!A2:C2</f>
        <v>UBND TỈNH BẮC KẠN</v>
      </c>
      <c r="B2" s="1625"/>
      <c r="C2" s="1625"/>
      <c r="D2" s="980"/>
      <c r="E2" s="1626" t="s">
        <v>163</v>
      </c>
      <c r="F2" s="1626"/>
      <c r="G2" s="1626"/>
      <c r="H2" s="1626"/>
      <c r="I2" s="1626"/>
    </row>
    <row r="3" spans="1:9" ht="15.75" customHeight="1">
      <c r="A3" s="989"/>
      <c r="B3" s="985"/>
      <c r="C3" s="978"/>
      <c r="D3" s="981"/>
      <c r="E3" s="1626" t="s">
        <v>21</v>
      </c>
      <c r="F3" s="1626"/>
      <c r="G3" s="1626"/>
      <c r="H3" s="1626"/>
      <c r="I3" s="1626"/>
    </row>
    <row r="4" spans="1:9" ht="15" customHeight="1">
      <c r="A4" s="990"/>
      <c r="D4" s="982"/>
      <c r="E4" s="987"/>
      <c r="F4" s="988"/>
      <c r="G4" s="983"/>
      <c r="H4" s="983"/>
      <c r="I4" s="983"/>
    </row>
    <row r="5" spans="1:9" ht="36.75" customHeight="1">
      <c r="A5" s="1626" t="s">
        <v>1133</v>
      </c>
      <c r="B5" s="1626"/>
      <c r="C5" s="1626"/>
      <c r="D5" s="1626"/>
      <c r="E5" s="1626"/>
      <c r="F5" s="1626"/>
      <c r="G5" s="1626"/>
      <c r="H5" s="1626"/>
      <c r="I5" s="1626"/>
    </row>
    <row r="6" spans="1:9" ht="35.25" customHeight="1">
      <c r="A6" s="1627" t="str">
        <f>'B21. Vienthong '!A6:I6</f>
        <v>(Kèm theo Đề án số       /ĐA-UBND ngày       /6/2022 của UBND tỉnh Bắc Kạn)</v>
      </c>
      <c r="B6" s="1628"/>
      <c r="C6" s="1628"/>
      <c r="D6" s="1628"/>
      <c r="E6" s="1628"/>
      <c r="F6" s="1628"/>
      <c r="G6" s="1628"/>
      <c r="H6" s="1628"/>
      <c r="I6" s="1628"/>
    </row>
    <row r="7" spans="1:9" s="979" customFormat="1" ht="20.25" customHeight="1">
      <c r="A7" s="1621" t="s">
        <v>12</v>
      </c>
      <c r="B7" s="1621" t="s">
        <v>250</v>
      </c>
      <c r="C7" s="1621" t="s">
        <v>251</v>
      </c>
      <c r="D7" s="1621" t="s">
        <v>252</v>
      </c>
      <c r="E7" s="1621" t="s">
        <v>1170</v>
      </c>
      <c r="F7" s="1621"/>
      <c r="G7" s="1621"/>
      <c r="H7" s="1621"/>
      <c r="I7" s="1621" t="s">
        <v>20</v>
      </c>
    </row>
    <row r="8" spans="1:9" s="979" customFormat="1" ht="41.25" customHeight="1">
      <c r="A8" s="1622"/>
      <c r="B8" s="1622"/>
      <c r="C8" s="1622"/>
      <c r="D8" s="1622"/>
      <c r="E8" s="1264" t="s">
        <v>1168</v>
      </c>
      <c r="F8" s="991" t="s">
        <v>1169</v>
      </c>
      <c r="G8" s="991" t="s">
        <v>253</v>
      </c>
      <c r="H8" s="991" t="s">
        <v>254</v>
      </c>
      <c r="I8" s="1622"/>
    </row>
    <row r="9" spans="1:9" s="979" customFormat="1" ht="41.25" customHeight="1">
      <c r="A9" s="1016" t="s">
        <v>13</v>
      </c>
      <c r="B9" s="1015" t="s">
        <v>828</v>
      </c>
      <c r="C9" s="1016"/>
      <c r="D9" s="1016"/>
      <c r="E9" s="1162"/>
      <c r="F9" s="1019">
        <f>SUM(F10:F15)</f>
        <v>1604000000</v>
      </c>
      <c r="G9" s="1016"/>
      <c r="H9" s="1016"/>
      <c r="I9" s="1016"/>
    </row>
    <row r="10" spans="1:9" s="979" customFormat="1" ht="41.25" customHeight="1">
      <c r="A10" s="992">
        <v>1</v>
      </c>
      <c r="B10" s="993" t="s">
        <v>992</v>
      </c>
      <c r="C10" s="992" t="s">
        <v>995</v>
      </c>
      <c r="D10" s="992">
        <v>2019</v>
      </c>
      <c r="E10" s="994">
        <v>257000000</v>
      </c>
      <c r="F10" s="994">
        <f t="shared" ref="F10:F15" si="0">E10</f>
        <v>257000000</v>
      </c>
      <c r="G10" s="992" t="s">
        <v>990</v>
      </c>
      <c r="H10" s="992">
        <v>2019</v>
      </c>
      <c r="I10" s="991"/>
    </row>
    <row r="11" spans="1:9" s="979" customFormat="1" ht="41.25" customHeight="1">
      <c r="A11" s="992">
        <v>2</v>
      </c>
      <c r="B11" s="993" t="s">
        <v>993</v>
      </c>
      <c r="C11" s="992" t="s">
        <v>995</v>
      </c>
      <c r="D11" s="992">
        <v>2019</v>
      </c>
      <c r="E11" s="994">
        <v>215000000</v>
      </c>
      <c r="F11" s="994">
        <f t="shared" si="0"/>
        <v>215000000</v>
      </c>
      <c r="G11" s="992" t="s">
        <v>990</v>
      </c>
      <c r="H11" s="992">
        <v>2019</v>
      </c>
      <c r="I11" s="991"/>
    </row>
    <row r="12" spans="1:9" s="979" customFormat="1" ht="41.25" customHeight="1">
      <c r="A12" s="992">
        <v>3</v>
      </c>
      <c r="B12" s="993" t="s">
        <v>994</v>
      </c>
      <c r="C12" s="992" t="s">
        <v>995</v>
      </c>
      <c r="D12" s="992">
        <v>2019</v>
      </c>
      <c r="E12" s="994">
        <v>253000000</v>
      </c>
      <c r="F12" s="994">
        <f t="shared" si="0"/>
        <v>253000000</v>
      </c>
      <c r="G12" s="992" t="s">
        <v>990</v>
      </c>
      <c r="H12" s="992">
        <v>2019</v>
      </c>
      <c r="I12" s="991"/>
    </row>
    <row r="13" spans="1:9" s="979" customFormat="1" ht="41.25" customHeight="1">
      <c r="A13" s="992">
        <v>4</v>
      </c>
      <c r="B13" s="993" t="s">
        <v>996</v>
      </c>
      <c r="C13" s="992" t="s">
        <v>995</v>
      </c>
      <c r="D13" s="992">
        <v>2020</v>
      </c>
      <c r="E13" s="995">
        <v>248000000</v>
      </c>
      <c r="F13" s="994">
        <f t="shared" si="0"/>
        <v>248000000</v>
      </c>
      <c r="G13" s="992"/>
      <c r="H13" s="992" t="s">
        <v>830</v>
      </c>
      <c r="I13" s="991"/>
    </row>
    <row r="14" spans="1:9" s="979" customFormat="1" ht="41.25" customHeight="1">
      <c r="A14" s="992">
        <v>5</v>
      </c>
      <c r="B14" s="993" t="s">
        <v>997</v>
      </c>
      <c r="C14" s="992" t="s">
        <v>995</v>
      </c>
      <c r="D14" s="992">
        <v>2020</v>
      </c>
      <c r="E14" s="995">
        <v>412000000</v>
      </c>
      <c r="F14" s="994">
        <f t="shared" si="0"/>
        <v>412000000</v>
      </c>
      <c r="G14" s="992"/>
      <c r="H14" s="992" t="s">
        <v>830</v>
      </c>
      <c r="I14" s="991"/>
    </row>
    <row r="15" spans="1:9" s="979" customFormat="1" ht="41.25" customHeight="1">
      <c r="A15" s="992">
        <v>6</v>
      </c>
      <c r="B15" s="993" t="s">
        <v>998</v>
      </c>
      <c r="C15" s="992" t="s">
        <v>995</v>
      </c>
      <c r="D15" s="992">
        <v>2020</v>
      </c>
      <c r="E15" s="995">
        <v>219000000</v>
      </c>
      <c r="F15" s="994">
        <f t="shared" si="0"/>
        <v>219000000</v>
      </c>
      <c r="G15" s="992"/>
      <c r="H15" s="992" t="s">
        <v>830</v>
      </c>
      <c r="I15" s="991"/>
    </row>
    <row r="16" spans="1:9" s="979" customFormat="1" ht="30.75" customHeight="1">
      <c r="A16" s="1016" t="s">
        <v>17</v>
      </c>
      <c r="B16" s="1015" t="s">
        <v>829</v>
      </c>
      <c r="C16" s="1014"/>
      <c r="D16" s="1016"/>
      <c r="E16" s="1017"/>
      <c r="F16" s="1019">
        <f>SUM(F18:F34)</f>
        <v>9202000000</v>
      </c>
      <c r="G16" s="1016"/>
      <c r="H16" s="1016"/>
      <c r="I16" s="1014"/>
    </row>
    <row r="17" spans="1:9" s="979" customFormat="1" ht="25.5" customHeight="1">
      <c r="A17" s="992"/>
      <c r="B17" s="997" t="s">
        <v>858</v>
      </c>
      <c r="C17" s="992"/>
      <c r="D17" s="992"/>
      <c r="E17" s="998"/>
      <c r="F17" s="996">
        <f>SUM(F18:F19)</f>
        <v>1176000000</v>
      </c>
      <c r="G17" s="1000"/>
      <c r="H17" s="992"/>
      <c r="I17" s="1000"/>
    </row>
    <row r="18" spans="1:9" s="979" customFormat="1" ht="80.25" customHeight="1">
      <c r="A18" s="992">
        <v>7</v>
      </c>
      <c r="B18" s="1001" t="s">
        <v>973</v>
      </c>
      <c r="C18" s="992" t="s">
        <v>989</v>
      </c>
      <c r="D18" s="992"/>
      <c r="E18" s="1002">
        <v>966000000</v>
      </c>
      <c r="F18" s="1003">
        <f>E18</f>
        <v>966000000</v>
      </c>
      <c r="G18" s="1000"/>
      <c r="H18" s="1004">
        <v>2019</v>
      </c>
      <c r="I18" s="1000" t="s">
        <v>991</v>
      </c>
    </row>
    <row r="19" spans="1:9" s="979" customFormat="1" ht="80.25" customHeight="1">
      <c r="A19" s="992">
        <v>8</v>
      </c>
      <c r="B19" s="1001" t="s">
        <v>974</v>
      </c>
      <c r="C19" s="992" t="s">
        <v>989</v>
      </c>
      <c r="D19" s="992"/>
      <c r="E19" s="1002">
        <v>210000000</v>
      </c>
      <c r="F19" s="1003">
        <f>E19</f>
        <v>210000000</v>
      </c>
      <c r="G19" s="1000"/>
      <c r="H19" s="1004">
        <v>2019</v>
      </c>
      <c r="I19" s="1000" t="s">
        <v>991</v>
      </c>
    </row>
    <row r="20" spans="1:9" s="979" customFormat="1" ht="39.75" customHeight="1">
      <c r="A20" s="992"/>
      <c r="B20" s="997" t="s">
        <v>857</v>
      </c>
      <c r="C20" s="1005"/>
      <c r="D20" s="992"/>
      <c r="E20" s="998"/>
      <c r="F20" s="996">
        <f>SUM(F21)</f>
        <v>260000000</v>
      </c>
      <c r="G20" s="1000"/>
      <c r="H20" s="992"/>
      <c r="I20" s="1000"/>
    </row>
    <row r="21" spans="1:9" s="979" customFormat="1" ht="84.75" customHeight="1">
      <c r="A21" s="992">
        <v>9</v>
      </c>
      <c r="B21" s="1001" t="s">
        <v>975</v>
      </c>
      <c r="C21" s="992" t="s">
        <v>989</v>
      </c>
      <c r="D21" s="992"/>
      <c r="E21" s="1002">
        <v>260000000</v>
      </c>
      <c r="F21" s="1003">
        <f>E21</f>
        <v>260000000</v>
      </c>
      <c r="G21" s="1000"/>
      <c r="H21" s="1004">
        <v>2019</v>
      </c>
      <c r="I21" s="1000" t="s">
        <v>991</v>
      </c>
    </row>
    <row r="22" spans="1:9" s="979" customFormat="1" ht="30" customHeight="1">
      <c r="A22" s="992"/>
      <c r="B22" s="997" t="s">
        <v>976</v>
      </c>
      <c r="C22" s="1005"/>
      <c r="D22" s="992"/>
      <c r="E22" s="998"/>
      <c r="F22" s="996">
        <f>SUM(F23:F32)</f>
        <v>3363000000</v>
      </c>
      <c r="G22" s="1000"/>
      <c r="H22" s="992"/>
      <c r="I22" s="1000"/>
    </row>
    <row r="23" spans="1:9" s="979" customFormat="1" ht="30" customHeight="1">
      <c r="A23" s="992">
        <v>10</v>
      </c>
      <c r="B23" s="1001" t="s">
        <v>977</v>
      </c>
      <c r="C23" s="992" t="s">
        <v>995</v>
      </c>
      <c r="D23" s="992"/>
      <c r="E23" s="998">
        <v>340000000</v>
      </c>
      <c r="F23" s="1003">
        <f t="shared" ref="F23:F32" si="1">E23</f>
        <v>340000000</v>
      </c>
      <c r="G23" s="1000"/>
      <c r="H23" s="1004">
        <v>2019</v>
      </c>
      <c r="I23" s="1623" t="s">
        <v>991</v>
      </c>
    </row>
    <row r="24" spans="1:9" s="979" customFormat="1" ht="30" customHeight="1">
      <c r="A24" s="992">
        <v>11</v>
      </c>
      <c r="B24" s="1001" t="s">
        <v>978</v>
      </c>
      <c r="C24" s="992" t="s">
        <v>995</v>
      </c>
      <c r="D24" s="992"/>
      <c r="E24" s="998">
        <v>170000000</v>
      </c>
      <c r="F24" s="1003">
        <f t="shared" si="1"/>
        <v>170000000</v>
      </c>
      <c r="G24" s="1000"/>
      <c r="H24" s="1004">
        <v>2019</v>
      </c>
      <c r="I24" s="1623"/>
    </row>
    <row r="25" spans="1:9" s="979" customFormat="1" ht="30" customHeight="1">
      <c r="A25" s="992">
        <v>12</v>
      </c>
      <c r="B25" s="1001" t="s">
        <v>979</v>
      </c>
      <c r="C25" s="992" t="s">
        <v>995</v>
      </c>
      <c r="D25" s="992"/>
      <c r="E25" s="998">
        <v>180000000</v>
      </c>
      <c r="F25" s="1003">
        <f t="shared" si="1"/>
        <v>180000000</v>
      </c>
      <c r="G25" s="1000"/>
      <c r="H25" s="1004">
        <v>2019</v>
      </c>
      <c r="I25" s="1623"/>
    </row>
    <row r="26" spans="1:9" s="979" customFormat="1" ht="30" customHeight="1">
      <c r="A26" s="992">
        <v>13</v>
      </c>
      <c r="B26" s="1001" t="s">
        <v>980</v>
      </c>
      <c r="C26" s="992" t="s">
        <v>995</v>
      </c>
      <c r="D26" s="992"/>
      <c r="E26" s="998">
        <v>220000000</v>
      </c>
      <c r="F26" s="1003">
        <f t="shared" si="1"/>
        <v>220000000</v>
      </c>
      <c r="G26" s="1000"/>
      <c r="H26" s="1004">
        <v>2019</v>
      </c>
      <c r="I26" s="1623"/>
    </row>
    <row r="27" spans="1:9" s="979" customFormat="1" ht="30" customHeight="1">
      <c r="A27" s="992">
        <v>14</v>
      </c>
      <c r="B27" s="1006" t="s">
        <v>981</v>
      </c>
      <c r="C27" s="992" t="s">
        <v>995</v>
      </c>
      <c r="D27" s="992"/>
      <c r="E27" s="998">
        <v>310000000</v>
      </c>
      <c r="F27" s="1003">
        <f t="shared" si="1"/>
        <v>310000000</v>
      </c>
      <c r="G27" s="1000"/>
      <c r="H27" s="1004">
        <v>2019</v>
      </c>
      <c r="I27" s="1623"/>
    </row>
    <row r="28" spans="1:9" s="979" customFormat="1" ht="30" customHeight="1">
      <c r="A28" s="992">
        <v>15</v>
      </c>
      <c r="B28" s="1001" t="s">
        <v>982</v>
      </c>
      <c r="C28" s="992" t="s">
        <v>995</v>
      </c>
      <c r="D28" s="992"/>
      <c r="E28" s="998">
        <v>400000000</v>
      </c>
      <c r="F28" s="1003">
        <f t="shared" si="1"/>
        <v>400000000</v>
      </c>
      <c r="G28" s="1000"/>
      <c r="H28" s="992">
        <v>2020</v>
      </c>
      <c r="I28" s="1623"/>
    </row>
    <row r="29" spans="1:9" s="979" customFormat="1" ht="44.25" customHeight="1">
      <c r="A29" s="992">
        <v>16</v>
      </c>
      <c r="B29" s="1001" t="s">
        <v>983</v>
      </c>
      <c r="C29" s="992" t="s">
        <v>995</v>
      </c>
      <c r="D29" s="992"/>
      <c r="E29" s="998">
        <v>420000000</v>
      </c>
      <c r="F29" s="1003">
        <f t="shared" si="1"/>
        <v>420000000</v>
      </c>
      <c r="G29" s="1000"/>
      <c r="H29" s="992">
        <v>2020</v>
      </c>
      <c r="I29" s="1623"/>
    </row>
    <row r="30" spans="1:9" s="979" customFormat="1" ht="44.25" customHeight="1">
      <c r="A30" s="992">
        <v>17</v>
      </c>
      <c r="B30" s="1001" t="s">
        <v>984</v>
      </c>
      <c r="C30" s="992" t="s">
        <v>995</v>
      </c>
      <c r="D30" s="992"/>
      <c r="E30" s="998">
        <v>580000000</v>
      </c>
      <c r="F30" s="1003">
        <f t="shared" si="1"/>
        <v>580000000</v>
      </c>
      <c r="G30" s="1000"/>
      <c r="H30" s="992">
        <v>2020</v>
      </c>
      <c r="I30" s="1623"/>
    </row>
    <row r="31" spans="1:9" s="979" customFormat="1" ht="44.25" customHeight="1">
      <c r="A31" s="992">
        <v>18</v>
      </c>
      <c r="B31" s="1001" t="s">
        <v>985</v>
      </c>
      <c r="C31" s="992" t="s">
        <v>995</v>
      </c>
      <c r="D31" s="992"/>
      <c r="E31" s="998">
        <v>493000000</v>
      </c>
      <c r="F31" s="1003">
        <f t="shared" si="1"/>
        <v>493000000</v>
      </c>
      <c r="G31" s="1000"/>
      <c r="H31" s="992">
        <v>2020</v>
      </c>
      <c r="I31" s="1623"/>
    </row>
    <row r="32" spans="1:9" s="979" customFormat="1" ht="44.25" customHeight="1">
      <c r="A32" s="992">
        <v>19</v>
      </c>
      <c r="B32" s="1001" t="s">
        <v>986</v>
      </c>
      <c r="C32" s="992" t="s">
        <v>995</v>
      </c>
      <c r="D32" s="992"/>
      <c r="E32" s="998">
        <v>250000000</v>
      </c>
      <c r="F32" s="1003">
        <f t="shared" si="1"/>
        <v>250000000</v>
      </c>
      <c r="G32" s="1000"/>
      <c r="H32" s="992">
        <v>2020</v>
      </c>
      <c r="I32" s="1623"/>
    </row>
    <row r="33" spans="1:9" s="979" customFormat="1" ht="33.75" customHeight="1">
      <c r="A33" s="992"/>
      <c r="B33" s="1007" t="s">
        <v>987</v>
      </c>
      <c r="C33" s="1005"/>
      <c r="D33" s="992"/>
      <c r="E33" s="998"/>
      <c r="F33" s="999"/>
      <c r="G33" s="1000"/>
      <c r="H33" s="992"/>
      <c r="I33" s="1000"/>
    </row>
    <row r="34" spans="1:9" s="979" customFormat="1" ht="69" customHeight="1">
      <c r="A34" s="992">
        <v>20</v>
      </c>
      <c r="B34" s="1001" t="s">
        <v>988</v>
      </c>
      <c r="C34" s="992" t="s">
        <v>989</v>
      </c>
      <c r="D34" s="992"/>
      <c r="E34" s="998">
        <v>780000000</v>
      </c>
      <c r="F34" s="1003">
        <f>E34</f>
        <v>780000000</v>
      </c>
      <c r="G34" s="1000"/>
      <c r="H34" s="992">
        <v>2020</v>
      </c>
      <c r="I34" s="1000" t="s">
        <v>991</v>
      </c>
    </row>
    <row r="35" spans="1:9" s="979" customFormat="1" ht="32.25" customHeight="1">
      <c r="A35" s="1016" t="s">
        <v>14</v>
      </c>
      <c r="B35" s="1257" t="s">
        <v>1001</v>
      </c>
      <c r="C35" s="1265"/>
      <c r="D35" s="1014"/>
      <c r="E35" s="1266"/>
      <c r="F35" s="1259">
        <f>F36+F39</f>
        <v>1625000000</v>
      </c>
      <c r="G35" s="1267"/>
      <c r="H35" s="1014"/>
      <c r="I35" s="1267"/>
    </row>
    <row r="36" spans="1:9" s="979" customFormat="1" ht="32.25" customHeight="1">
      <c r="A36" s="992"/>
      <c r="B36" s="1020" t="s">
        <v>858</v>
      </c>
      <c r="C36" s="1005"/>
      <c r="D36" s="992"/>
      <c r="E36" s="1008">
        <f>SUM(E37:E38)</f>
        <v>715000000</v>
      </c>
      <c r="F36" s="996">
        <f>E36</f>
        <v>715000000</v>
      </c>
      <c r="G36" s="1000"/>
      <c r="H36" s="992">
        <v>2021</v>
      </c>
      <c r="I36" s="1000"/>
    </row>
    <row r="37" spans="1:9" s="979" customFormat="1" ht="32.25" customHeight="1">
      <c r="A37" s="992">
        <v>21</v>
      </c>
      <c r="B37" s="1009" t="s">
        <v>999</v>
      </c>
      <c r="C37" s="992" t="s">
        <v>989</v>
      </c>
      <c r="D37" s="992"/>
      <c r="E37" s="998">
        <v>300000000</v>
      </c>
      <c r="F37" s="999">
        <f t="shared" ref="F37:F99" si="2">E37</f>
        <v>300000000</v>
      </c>
      <c r="G37" s="1000"/>
      <c r="H37" s="992">
        <v>2021</v>
      </c>
      <c r="I37" s="1000"/>
    </row>
    <row r="38" spans="1:9" s="979" customFormat="1" ht="32.25" customHeight="1">
      <c r="A38" s="992">
        <v>22</v>
      </c>
      <c r="B38" s="1009" t="s">
        <v>1000</v>
      </c>
      <c r="C38" s="992" t="s">
        <v>989</v>
      </c>
      <c r="D38" s="992"/>
      <c r="E38" s="998">
        <v>415000000</v>
      </c>
      <c r="F38" s="999">
        <f t="shared" si="2"/>
        <v>415000000</v>
      </c>
      <c r="G38" s="1000"/>
      <c r="H38" s="992">
        <v>2021</v>
      </c>
      <c r="I38" s="1000"/>
    </row>
    <row r="39" spans="1:9" s="979" customFormat="1" ht="32.25" customHeight="1">
      <c r="A39" s="992"/>
      <c r="B39" s="1020" t="s">
        <v>976</v>
      </c>
      <c r="C39" s="1005"/>
      <c r="D39" s="992"/>
      <c r="E39" s="1008">
        <f>SUM(E40:E41)</f>
        <v>910000000</v>
      </c>
      <c r="F39" s="996">
        <f t="shared" si="2"/>
        <v>910000000</v>
      </c>
      <c r="G39" s="1000"/>
      <c r="H39" s="992">
        <v>2021</v>
      </c>
      <c r="I39" s="1000"/>
    </row>
    <row r="40" spans="1:9" s="979" customFormat="1" ht="32.25" customHeight="1">
      <c r="A40" s="992">
        <v>23</v>
      </c>
      <c r="B40" s="1009" t="s">
        <v>1002</v>
      </c>
      <c r="C40" s="992" t="s">
        <v>995</v>
      </c>
      <c r="D40" s="992"/>
      <c r="E40" s="998">
        <v>405000000</v>
      </c>
      <c r="F40" s="999">
        <f t="shared" si="2"/>
        <v>405000000</v>
      </c>
      <c r="G40" s="1000"/>
      <c r="H40" s="992">
        <v>2021</v>
      </c>
      <c r="I40" s="1000"/>
    </row>
    <row r="41" spans="1:9" s="979" customFormat="1" ht="32.25" customHeight="1">
      <c r="A41" s="992">
        <v>24</v>
      </c>
      <c r="B41" s="1009" t="s">
        <v>1003</v>
      </c>
      <c r="C41" s="992" t="s">
        <v>995</v>
      </c>
      <c r="D41" s="992"/>
      <c r="E41" s="998">
        <v>505000000</v>
      </c>
      <c r="F41" s="999">
        <f t="shared" si="2"/>
        <v>505000000</v>
      </c>
      <c r="G41" s="1000"/>
      <c r="H41" s="992">
        <v>2021</v>
      </c>
      <c r="I41" s="1000"/>
    </row>
    <row r="42" spans="1:9" s="979" customFormat="1" ht="32.25" customHeight="1">
      <c r="A42" s="992">
        <v>25</v>
      </c>
      <c r="B42" s="1009" t="s">
        <v>1004</v>
      </c>
      <c r="C42" s="992" t="s">
        <v>995</v>
      </c>
      <c r="D42" s="992"/>
      <c r="E42" s="998">
        <v>180000000</v>
      </c>
      <c r="F42" s="999">
        <f t="shared" si="2"/>
        <v>180000000</v>
      </c>
      <c r="G42" s="1000"/>
      <c r="H42" s="992">
        <v>2021</v>
      </c>
      <c r="I42" s="1000"/>
    </row>
    <row r="43" spans="1:9" s="979" customFormat="1" ht="32.25" customHeight="1">
      <c r="A43" s="992">
        <v>26</v>
      </c>
      <c r="B43" s="1009" t="s">
        <v>1005</v>
      </c>
      <c r="C43" s="992" t="s">
        <v>995</v>
      </c>
      <c r="D43" s="992"/>
      <c r="E43" s="998">
        <v>355000000</v>
      </c>
      <c r="F43" s="999">
        <f t="shared" si="2"/>
        <v>355000000</v>
      </c>
      <c r="G43" s="1000"/>
      <c r="H43" s="992">
        <v>2021</v>
      </c>
      <c r="I43" s="1000"/>
    </row>
    <row r="44" spans="1:9" s="979" customFormat="1" ht="32.25" customHeight="1">
      <c r="A44" s="992">
        <v>27</v>
      </c>
      <c r="B44" s="1009" t="s">
        <v>1006</v>
      </c>
      <c r="C44" s="992" t="s">
        <v>995</v>
      </c>
      <c r="D44" s="992"/>
      <c r="E44" s="998">
        <v>808000000</v>
      </c>
      <c r="F44" s="999">
        <f t="shared" si="2"/>
        <v>808000000</v>
      </c>
      <c r="G44" s="1000"/>
      <c r="H44" s="992">
        <v>2021</v>
      </c>
      <c r="I44" s="1000"/>
    </row>
    <row r="45" spans="1:9" s="979" customFormat="1" ht="32.25" customHeight="1">
      <c r="A45" s="992">
        <v>28</v>
      </c>
      <c r="B45" s="1009" t="s">
        <v>1007</v>
      </c>
      <c r="C45" s="992" t="s">
        <v>995</v>
      </c>
      <c r="D45" s="992"/>
      <c r="E45" s="998">
        <v>325000000</v>
      </c>
      <c r="F45" s="999">
        <f t="shared" si="2"/>
        <v>325000000</v>
      </c>
      <c r="G45" s="1000"/>
      <c r="H45" s="992">
        <v>2021</v>
      </c>
      <c r="I45" s="1000"/>
    </row>
    <row r="46" spans="1:9" s="979" customFormat="1" ht="32.25" customHeight="1">
      <c r="A46" s="1016" t="s">
        <v>9</v>
      </c>
      <c r="B46" s="1257" t="s">
        <v>1008</v>
      </c>
      <c r="C46" s="1014"/>
      <c r="D46" s="1014"/>
      <c r="E46" s="1268">
        <f>E47+E50+E54</f>
        <v>6354000000</v>
      </c>
      <c r="F46" s="1259">
        <f t="shared" si="2"/>
        <v>6354000000</v>
      </c>
      <c r="G46" s="1267"/>
      <c r="H46" s="1014"/>
      <c r="I46" s="1267"/>
    </row>
    <row r="47" spans="1:9" s="979" customFormat="1" ht="32.25" customHeight="1">
      <c r="A47" s="992"/>
      <c r="B47" s="1020" t="s">
        <v>858</v>
      </c>
      <c r="C47" s="992"/>
      <c r="D47" s="992"/>
      <c r="E47" s="1008">
        <f>SUM(E48:E49)</f>
        <v>1360000000</v>
      </c>
      <c r="F47" s="996">
        <f t="shared" si="2"/>
        <v>1360000000</v>
      </c>
      <c r="G47" s="1000"/>
      <c r="H47" s="992">
        <v>2022</v>
      </c>
      <c r="I47" s="1000"/>
    </row>
    <row r="48" spans="1:9" s="979" customFormat="1" ht="51.75" customHeight="1">
      <c r="A48" s="992">
        <v>29</v>
      </c>
      <c r="B48" s="1009" t="s">
        <v>1009</v>
      </c>
      <c r="C48" s="992" t="s">
        <v>989</v>
      </c>
      <c r="D48" s="992"/>
      <c r="E48" s="998">
        <v>650000000</v>
      </c>
      <c r="F48" s="999">
        <f t="shared" si="2"/>
        <v>650000000</v>
      </c>
      <c r="G48" s="1000"/>
      <c r="H48" s="992">
        <v>2022</v>
      </c>
      <c r="I48" s="1000"/>
    </row>
    <row r="49" spans="1:9" s="979" customFormat="1" ht="40.5" customHeight="1">
      <c r="A49" s="992">
        <v>30</v>
      </c>
      <c r="B49" s="1009" t="s">
        <v>1010</v>
      </c>
      <c r="C49" s="992" t="s">
        <v>989</v>
      </c>
      <c r="D49" s="991"/>
      <c r="E49" s="994">
        <v>710000000</v>
      </c>
      <c r="F49" s="999">
        <f t="shared" si="2"/>
        <v>710000000</v>
      </c>
      <c r="G49" s="992"/>
      <c r="H49" s="992">
        <v>2022</v>
      </c>
      <c r="I49" s="992"/>
    </row>
    <row r="50" spans="1:9" s="979" customFormat="1" ht="32.25" customHeight="1">
      <c r="A50" s="992"/>
      <c r="B50" s="1020" t="s">
        <v>976</v>
      </c>
      <c r="C50" s="991"/>
      <c r="D50" s="991"/>
      <c r="E50" s="1008">
        <f>SUM(E51:E52)</f>
        <v>1263000000</v>
      </c>
      <c r="F50" s="996">
        <f t="shared" si="2"/>
        <v>1263000000</v>
      </c>
      <c r="G50" s="992"/>
      <c r="H50" s="992">
        <v>2022</v>
      </c>
      <c r="I50" s="992"/>
    </row>
    <row r="51" spans="1:9" s="979" customFormat="1" ht="32.25" customHeight="1">
      <c r="A51" s="992">
        <v>31</v>
      </c>
      <c r="B51" s="1009" t="s">
        <v>1011</v>
      </c>
      <c r="C51" s="992" t="s">
        <v>995</v>
      </c>
      <c r="D51" s="991"/>
      <c r="E51" s="994">
        <v>455000000</v>
      </c>
      <c r="F51" s="999">
        <f t="shared" si="2"/>
        <v>455000000</v>
      </c>
      <c r="G51" s="992"/>
      <c r="H51" s="992">
        <v>2022</v>
      </c>
      <c r="I51" s="992"/>
    </row>
    <row r="52" spans="1:9" s="979" customFormat="1" ht="32.25" customHeight="1">
      <c r="A52" s="992">
        <v>32</v>
      </c>
      <c r="B52" s="1009" t="s">
        <v>1012</v>
      </c>
      <c r="C52" s="992" t="s">
        <v>995</v>
      </c>
      <c r="D52" s="991"/>
      <c r="E52" s="994">
        <v>808000000</v>
      </c>
      <c r="F52" s="999">
        <f t="shared" si="2"/>
        <v>808000000</v>
      </c>
      <c r="G52" s="1018"/>
      <c r="H52" s="992">
        <v>2022</v>
      </c>
      <c r="I52" s="1018"/>
    </row>
    <row r="53" spans="1:9" s="979" customFormat="1" ht="32.25" customHeight="1">
      <c r="A53" s="992">
        <v>33</v>
      </c>
      <c r="B53" s="1009" t="s">
        <v>1013</v>
      </c>
      <c r="C53" s="992" t="s">
        <v>995</v>
      </c>
      <c r="D53" s="991"/>
      <c r="E53" s="994">
        <v>285000000</v>
      </c>
      <c r="F53" s="999">
        <f t="shared" si="2"/>
        <v>285000000</v>
      </c>
      <c r="G53" s="992"/>
      <c r="H53" s="992">
        <v>2022</v>
      </c>
      <c r="I53" s="992"/>
    </row>
    <row r="54" spans="1:9" s="979" customFormat="1" ht="32.25" customHeight="1">
      <c r="A54" s="992"/>
      <c r="B54" s="1020" t="s">
        <v>1046</v>
      </c>
      <c r="C54" s="991"/>
      <c r="D54" s="991"/>
      <c r="E54" s="1008">
        <f>SUM(E55:E56)</f>
        <v>3731000000</v>
      </c>
      <c r="F54" s="996">
        <f t="shared" si="2"/>
        <v>3731000000</v>
      </c>
      <c r="G54" s="992"/>
      <c r="H54" s="992">
        <v>2022</v>
      </c>
      <c r="I54" s="992"/>
    </row>
    <row r="55" spans="1:9" s="979" customFormat="1" ht="32.25" customHeight="1">
      <c r="A55" s="992">
        <v>34</v>
      </c>
      <c r="B55" s="1010" t="s">
        <v>1014</v>
      </c>
      <c r="C55" s="992" t="s">
        <v>989</v>
      </c>
      <c r="D55" s="991"/>
      <c r="E55" s="994">
        <v>505000000</v>
      </c>
      <c r="F55" s="999">
        <f t="shared" si="2"/>
        <v>505000000</v>
      </c>
      <c r="G55" s="992"/>
      <c r="H55" s="992">
        <v>2022</v>
      </c>
      <c r="I55" s="992"/>
    </row>
    <row r="56" spans="1:9" s="979" customFormat="1" ht="32.25" customHeight="1">
      <c r="A56" s="1016" t="s">
        <v>10</v>
      </c>
      <c r="B56" s="1257" t="s">
        <v>1015</v>
      </c>
      <c r="C56" s="1016"/>
      <c r="D56" s="1016"/>
      <c r="E56" s="1019">
        <f>E57+E61+E68</f>
        <v>3226000000</v>
      </c>
      <c r="F56" s="1259">
        <f t="shared" si="2"/>
        <v>3226000000</v>
      </c>
      <c r="G56" s="1014"/>
      <c r="H56" s="1014"/>
      <c r="I56" s="1014"/>
    </row>
    <row r="57" spans="1:9" s="979" customFormat="1" ht="32.25" customHeight="1">
      <c r="A57" s="992"/>
      <c r="B57" s="1020" t="s">
        <v>858</v>
      </c>
      <c r="C57" s="991"/>
      <c r="D57" s="991"/>
      <c r="E57" s="1008">
        <f>SUM(E58:E59)</f>
        <v>806000000</v>
      </c>
      <c r="F57" s="999">
        <f t="shared" si="2"/>
        <v>806000000</v>
      </c>
      <c r="G57" s="992"/>
      <c r="H57" s="992">
        <v>2023</v>
      </c>
      <c r="I57" s="992"/>
    </row>
    <row r="58" spans="1:9" s="979" customFormat="1" ht="32.25" customHeight="1">
      <c r="A58" s="992">
        <v>35</v>
      </c>
      <c r="B58" s="1009" t="s">
        <v>1016</v>
      </c>
      <c r="C58" s="992" t="s">
        <v>989</v>
      </c>
      <c r="D58" s="991"/>
      <c r="E58" s="994">
        <v>606000000</v>
      </c>
      <c r="F58" s="999">
        <f t="shared" si="2"/>
        <v>606000000</v>
      </c>
      <c r="G58" s="992"/>
      <c r="H58" s="992">
        <v>2023</v>
      </c>
      <c r="I58" s="992"/>
    </row>
    <row r="59" spans="1:9" s="979" customFormat="1" ht="32.25" customHeight="1">
      <c r="A59" s="992">
        <v>36</v>
      </c>
      <c r="B59" s="1010" t="s">
        <v>1017</v>
      </c>
      <c r="C59" s="992" t="s">
        <v>989</v>
      </c>
      <c r="D59" s="991"/>
      <c r="E59" s="994">
        <v>200000000</v>
      </c>
      <c r="F59" s="999">
        <f t="shared" si="2"/>
        <v>200000000</v>
      </c>
      <c r="G59" s="992"/>
      <c r="H59" s="992">
        <v>2023</v>
      </c>
      <c r="I59" s="992"/>
    </row>
    <row r="60" spans="1:9" s="979" customFormat="1" ht="32.25" customHeight="1">
      <c r="A60" s="992">
        <v>37</v>
      </c>
      <c r="B60" s="1009" t="s">
        <v>1018</v>
      </c>
      <c r="C60" s="992" t="s">
        <v>989</v>
      </c>
      <c r="D60" s="991"/>
      <c r="E60" s="994">
        <v>190000000</v>
      </c>
      <c r="F60" s="999">
        <f t="shared" si="2"/>
        <v>190000000</v>
      </c>
      <c r="G60" s="992"/>
      <c r="H60" s="992">
        <v>2023</v>
      </c>
      <c r="I60" s="992"/>
    </row>
    <row r="61" spans="1:9" s="979" customFormat="1" ht="32.25" customHeight="1">
      <c r="A61" s="992"/>
      <c r="B61" s="1020" t="s">
        <v>976</v>
      </c>
      <c r="C61" s="991"/>
      <c r="D61" s="991"/>
      <c r="E61" s="1008">
        <f>SUM(E62:E67)</f>
        <v>1420000000</v>
      </c>
      <c r="F61" s="996">
        <f t="shared" si="2"/>
        <v>1420000000</v>
      </c>
      <c r="G61" s="992"/>
      <c r="H61" s="992">
        <v>2023</v>
      </c>
      <c r="I61" s="992"/>
    </row>
    <row r="62" spans="1:9" s="979" customFormat="1" ht="32.25" customHeight="1">
      <c r="A62" s="992">
        <v>38</v>
      </c>
      <c r="B62" s="1009" t="s">
        <v>1019</v>
      </c>
      <c r="C62" s="992" t="s">
        <v>995</v>
      </c>
      <c r="D62" s="991"/>
      <c r="E62" s="994">
        <v>180000000</v>
      </c>
      <c r="F62" s="999">
        <f t="shared" si="2"/>
        <v>180000000</v>
      </c>
      <c r="G62" s="992"/>
      <c r="H62" s="992">
        <v>2023</v>
      </c>
      <c r="I62" s="992"/>
    </row>
    <row r="63" spans="1:9" s="979" customFormat="1" ht="32.25" customHeight="1">
      <c r="A63" s="992">
        <v>39</v>
      </c>
      <c r="B63" s="1009" t="s">
        <v>1020</v>
      </c>
      <c r="C63" s="992" t="s">
        <v>995</v>
      </c>
      <c r="D63" s="991"/>
      <c r="E63" s="994">
        <v>300000000</v>
      </c>
      <c r="F63" s="999">
        <f t="shared" si="2"/>
        <v>300000000</v>
      </c>
      <c r="G63" s="992"/>
      <c r="H63" s="992">
        <v>2023</v>
      </c>
      <c r="I63" s="992"/>
    </row>
    <row r="64" spans="1:9" s="979" customFormat="1" ht="32.25" customHeight="1">
      <c r="A64" s="992">
        <v>40</v>
      </c>
      <c r="B64" s="1009" t="s">
        <v>1021</v>
      </c>
      <c r="C64" s="992" t="s">
        <v>995</v>
      </c>
      <c r="D64" s="991"/>
      <c r="E64" s="994">
        <v>285000000</v>
      </c>
      <c r="F64" s="999">
        <f t="shared" si="2"/>
        <v>285000000</v>
      </c>
      <c r="G64" s="992"/>
      <c r="H64" s="992">
        <v>2023</v>
      </c>
      <c r="I64" s="992"/>
    </row>
    <row r="65" spans="1:9" s="979" customFormat="1" ht="32.25" customHeight="1">
      <c r="A65" s="992">
        <v>41</v>
      </c>
      <c r="B65" s="1009" t="s">
        <v>1022</v>
      </c>
      <c r="C65" s="992" t="s">
        <v>995</v>
      </c>
      <c r="D65" s="991"/>
      <c r="E65" s="994">
        <v>145000000</v>
      </c>
      <c r="F65" s="999">
        <f t="shared" si="2"/>
        <v>145000000</v>
      </c>
      <c r="G65" s="992"/>
      <c r="H65" s="992">
        <v>2023</v>
      </c>
      <c r="I65" s="992"/>
    </row>
    <row r="66" spans="1:9" s="979" customFormat="1" ht="32.25" customHeight="1">
      <c r="A66" s="992">
        <v>42</v>
      </c>
      <c r="B66" s="1009" t="s">
        <v>1023</v>
      </c>
      <c r="C66" s="992" t="s">
        <v>995</v>
      </c>
      <c r="D66" s="991"/>
      <c r="E66" s="994">
        <v>330000000</v>
      </c>
      <c r="F66" s="999">
        <f t="shared" si="2"/>
        <v>330000000</v>
      </c>
      <c r="G66" s="992"/>
      <c r="H66" s="992">
        <v>2023</v>
      </c>
      <c r="I66" s="992"/>
    </row>
    <row r="67" spans="1:9" s="979" customFormat="1" ht="32.25" customHeight="1">
      <c r="A67" s="992">
        <v>43</v>
      </c>
      <c r="B67" s="1009" t="s">
        <v>1024</v>
      </c>
      <c r="C67" s="992" t="s">
        <v>995</v>
      </c>
      <c r="D67" s="991"/>
      <c r="E67" s="994">
        <v>180000000</v>
      </c>
      <c r="F67" s="999">
        <f t="shared" si="2"/>
        <v>180000000</v>
      </c>
      <c r="G67" s="992"/>
      <c r="H67" s="992">
        <v>2023</v>
      </c>
      <c r="I67" s="992"/>
    </row>
    <row r="68" spans="1:9" s="979" customFormat="1" ht="32.25" customHeight="1">
      <c r="A68" s="992"/>
      <c r="B68" s="1020" t="s">
        <v>857</v>
      </c>
      <c r="C68" s="991"/>
      <c r="D68" s="991"/>
      <c r="E68" s="1008">
        <f>SUM(E69)</f>
        <v>1000000000</v>
      </c>
      <c r="F68" s="996">
        <f t="shared" si="2"/>
        <v>1000000000</v>
      </c>
      <c r="G68" s="992"/>
      <c r="H68" s="992">
        <v>2023</v>
      </c>
      <c r="I68" s="992"/>
    </row>
    <row r="69" spans="1:9" s="979" customFormat="1" ht="32.25" customHeight="1">
      <c r="A69" s="960">
        <v>44</v>
      </c>
      <c r="B69" s="1009" t="s">
        <v>1025</v>
      </c>
      <c r="C69" s="992" t="s">
        <v>989</v>
      </c>
      <c r="D69" s="960"/>
      <c r="E69" s="1011">
        <v>1000000000</v>
      </c>
      <c r="F69" s="999">
        <f t="shared" si="2"/>
        <v>1000000000</v>
      </c>
      <c r="G69" s="960"/>
      <c r="H69" s="992">
        <v>2023</v>
      </c>
      <c r="I69" s="960"/>
    </row>
    <row r="70" spans="1:9" s="979" customFormat="1" ht="32.25" customHeight="1">
      <c r="A70" s="1269" t="s">
        <v>1165</v>
      </c>
      <c r="B70" s="1257" t="s">
        <v>1026</v>
      </c>
      <c r="C70" s="1256"/>
      <c r="D70" s="1256"/>
      <c r="E70" s="1258">
        <f>E71+E74</f>
        <v>3452000000</v>
      </c>
      <c r="F70" s="1259">
        <f t="shared" si="2"/>
        <v>3452000000</v>
      </c>
      <c r="G70" s="1256"/>
      <c r="H70" s="1256"/>
      <c r="I70" s="1256"/>
    </row>
    <row r="71" spans="1:9" s="979" customFormat="1" ht="32.25" customHeight="1">
      <c r="A71" s="960"/>
      <c r="B71" s="1020" t="s">
        <v>858</v>
      </c>
      <c r="C71" s="960"/>
      <c r="D71" s="960"/>
      <c r="E71" s="1008">
        <f>SUM(E72:E73)</f>
        <v>710000000</v>
      </c>
      <c r="F71" s="996">
        <f t="shared" si="2"/>
        <v>710000000</v>
      </c>
      <c r="G71" s="960"/>
      <c r="H71" s="992">
        <v>2024</v>
      </c>
      <c r="I71" s="960"/>
    </row>
    <row r="72" spans="1:9" s="979" customFormat="1" ht="32.25" customHeight="1">
      <c r="A72" s="960">
        <v>45</v>
      </c>
      <c r="B72" s="1009" t="s">
        <v>1027</v>
      </c>
      <c r="C72" s="992" t="s">
        <v>989</v>
      </c>
      <c r="D72" s="960"/>
      <c r="E72" s="1011">
        <v>355000000</v>
      </c>
      <c r="F72" s="999">
        <f t="shared" si="2"/>
        <v>355000000</v>
      </c>
      <c r="G72" s="960"/>
      <c r="H72" s="992">
        <v>2024</v>
      </c>
      <c r="I72" s="960"/>
    </row>
    <row r="73" spans="1:9" s="979" customFormat="1" ht="32.25" customHeight="1">
      <c r="A73" s="960">
        <v>46</v>
      </c>
      <c r="B73" s="1009" t="s">
        <v>1028</v>
      </c>
      <c r="C73" s="992" t="s">
        <v>989</v>
      </c>
      <c r="D73" s="960"/>
      <c r="E73" s="1011">
        <v>355000000</v>
      </c>
      <c r="F73" s="999">
        <f t="shared" si="2"/>
        <v>355000000</v>
      </c>
      <c r="G73" s="960"/>
      <c r="H73" s="992">
        <v>2024</v>
      </c>
      <c r="I73" s="960"/>
    </row>
    <row r="74" spans="1:9" s="979" customFormat="1" ht="32.25" customHeight="1">
      <c r="A74" s="960"/>
      <c r="B74" s="1020" t="s">
        <v>976</v>
      </c>
      <c r="C74" s="960"/>
      <c r="D74" s="960"/>
      <c r="E74" s="1008">
        <f>SUM(E75:E79)</f>
        <v>2742000000</v>
      </c>
      <c r="F74" s="996">
        <f t="shared" si="2"/>
        <v>2742000000</v>
      </c>
      <c r="G74" s="960"/>
      <c r="H74" s="992">
        <v>2024</v>
      </c>
      <c r="I74" s="960"/>
    </row>
    <row r="75" spans="1:9" s="979" customFormat="1" ht="32.25" customHeight="1">
      <c r="A75" s="960">
        <v>47</v>
      </c>
      <c r="B75" s="1009" t="s">
        <v>1029</v>
      </c>
      <c r="C75" s="992" t="s">
        <v>995</v>
      </c>
      <c r="D75" s="960"/>
      <c r="E75" s="1011">
        <v>500000000</v>
      </c>
      <c r="F75" s="999">
        <f t="shared" si="2"/>
        <v>500000000</v>
      </c>
      <c r="G75" s="960"/>
      <c r="H75" s="992">
        <v>2024</v>
      </c>
      <c r="I75" s="960"/>
    </row>
    <row r="76" spans="1:9" s="979" customFormat="1" ht="32.25" customHeight="1">
      <c r="A76" s="960">
        <v>48</v>
      </c>
      <c r="B76" s="1009" t="s">
        <v>1030</v>
      </c>
      <c r="C76" s="992" t="s">
        <v>995</v>
      </c>
      <c r="D76" s="960"/>
      <c r="E76" s="1011">
        <v>1515000000</v>
      </c>
      <c r="F76" s="999">
        <f t="shared" si="2"/>
        <v>1515000000</v>
      </c>
      <c r="G76" s="960"/>
      <c r="H76" s="992">
        <v>2024</v>
      </c>
      <c r="I76" s="960"/>
    </row>
    <row r="77" spans="1:9" s="979" customFormat="1" ht="32.25" customHeight="1">
      <c r="A77" s="960">
        <v>49</v>
      </c>
      <c r="B77" s="1009" t="s">
        <v>1031</v>
      </c>
      <c r="C77" s="992" t="s">
        <v>995</v>
      </c>
      <c r="D77" s="960"/>
      <c r="E77" s="1011">
        <v>285000000</v>
      </c>
      <c r="F77" s="999">
        <f t="shared" si="2"/>
        <v>285000000</v>
      </c>
      <c r="G77" s="960"/>
      <c r="H77" s="992">
        <v>2024</v>
      </c>
      <c r="I77" s="960"/>
    </row>
    <row r="78" spans="1:9" s="979" customFormat="1" ht="32.25" customHeight="1">
      <c r="A78" s="960">
        <v>50</v>
      </c>
      <c r="B78" s="1009" t="s">
        <v>1032</v>
      </c>
      <c r="C78" s="992" t="s">
        <v>995</v>
      </c>
      <c r="D78" s="960"/>
      <c r="E78" s="1011">
        <v>240000000</v>
      </c>
      <c r="F78" s="999">
        <f t="shared" si="2"/>
        <v>240000000</v>
      </c>
      <c r="G78" s="960"/>
      <c r="H78" s="992">
        <v>2024</v>
      </c>
      <c r="I78" s="960"/>
    </row>
    <row r="79" spans="1:9" s="979" customFormat="1" ht="32.25" customHeight="1">
      <c r="A79" s="960">
        <v>51</v>
      </c>
      <c r="B79" s="1009" t="s">
        <v>1033</v>
      </c>
      <c r="C79" s="992" t="s">
        <v>995</v>
      </c>
      <c r="D79" s="960"/>
      <c r="E79" s="1011">
        <v>202000000</v>
      </c>
      <c r="F79" s="999">
        <f t="shared" si="2"/>
        <v>202000000</v>
      </c>
      <c r="G79" s="960"/>
      <c r="H79" s="992">
        <v>2024</v>
      </c>
      <c r="I79" s="960"/>
    </row>
    <row r="80" spans="1:9" s="979" customFormat="1" ht="32.25" customHeight="1">
      <c r="A80" s="1269" t="s">
        <v>1166</v>
      </c>
      <c r="B80" s="1257" t="s">
        <v>1034</v>
      </c>
      <c r="C80" s="1256"/>
      <c r="D80" s="1256"/>
      <c r="E80" s="1258">
        <f>E81</f>
        <v>3420000000</v>
      </c>
      <c r="F80" s="1259">
        <f t="shared" si="2"/>
        <v>3420000000</v>
      </c>
      <c r="G80" s="1256"/>
      <c r="H80" s="1256"/>
      <c r="I80" s="1256"/>
    </row>
    <row r="81" spans="1:9" s="979" customFormat="1" ht="32.25" customHeight="1">
      <c r="A81" s="960"/>
      <c r="B81" s="1020" t="s">
        <v>976</v>
      </c>
      <c r="C81" s="960"/>
      <c r="D81" s="960"/>
      <c r="E81" s="1008">
        <f>SUM(E82:E92)</f>
        <v>3420000000</v>
      </c>
      <c r="F81" s="996">
        <f t="shared" si="2"/>
        <v>3420000000</v>
      </c>
      <c r="G81" s="960"/>
      <c r="H81" s="992">
        <v>2025</v>
      </c>
      <c r="I81" s="960"/>
    </row>
    <row r="82" spans="1:9" s="979" customFormat="1" ht="32.25" customHeight="1">
      <c r="A82" s="960">
        <v>52</v>
      </c>
      <c r="B82" s="1009" t="s">
        <v>1035</v>
      </c>
      <c r="C82" s="992" t="s">
        <v>995</v>
      </c>
      <c r="D82" s="960"/>
      <c r="E82" s="1011">
        <v>606000000</v>
      </c>
      <c r="F82" s="999">
        <f t="shared" si="2"/>
        <v>606000000</v>
      </c>
      <c r="G82" s="960"/>
      <c r="H82" s="992">
        <v>2025</v>
      </c>
      <c r="I82" s="960"/>
    </row>
    <row r="83" spans="1:9" s="979" customFormat="1" ht="32.25" customHeight="1">
      <c r="A83" s="960">
        <v>53</v>
      </c>
      <c r="B83" s="1009" t="s">
        <v>1036</v>
      </c>
      <c r="C83" s="992" t="s">
        <v>995</v>
      </c>
      <c r="D83" s="960"/>
      <c r="E83" s="1011">
        <v>590000000</v>
      </c>
      <c r="F83" s="999">
        <f t="shared" si="2"/>
        <v>590000000</v>
      </c>
      <c r="G83" s="960"/>
      <c r="H83" s="992">
        <v>2025</v>
      </c>
      <c r="I83" s="960"/>
    </row>
    <row r="84" spans="1:9" s="979" customFormat="1" ht="32.25" customHeight="1">
      <c r="A84" s="960">
        <v>54</v>
      </c>
      <c r="B84" s="1009" t="s">
        <v>1037</v>
      </c>
      <c r="C84" s="992" t="s">
        <v>995</v>
      </c>
      <c r="D84" s="960"/>
      <c r="E84" s="1011">
        <v>750000000</v>
      </c>
      <c r="F84" s="999">
        <f t="shared" si="2"/>
        <v>750000000</v>
      </c>
      <c r="G84" s="960"/>
      <c r="H84" s="992">
        <v>2025</v>
      </c>
      <c r="I84" s="960"/>
    </row>
    <row r="85" spans="1:9" s="979" customFormat="1" ht="32.25" customHeight="1">
      <c r="A85" s="960">
        <v>55</v>
      </c>
      <c r="B85" s="1009" t="s">
        <v>1038</v>
      </c>
      <c r="C85" s="992" t="s">
        <v>995</v>
      </c>
      <c r="D85" s="960"/>
      <c r="E85" s="1011">
        <v>303000000</v>
      </c>
      <c r="F85" s="999">
        <f t="shared" si="2"/>
        <v>303000000</v>
      </c>
      <c r="G85" s="960"/>
      <c r="H85" s="992">
        <v>2025</v>
      </c>
      <c r="I85" s="960"/>
    </row>
    <row r="86" spans="1:9" s="979" customFormat="1" ht="32.25" customHeight="1">
      <c r="A86" s="960">
        <v>56</v>
      </c>
      <c r="B86" s="1009" t="s">
        <v>1039</v>
      </c>
      <c r="C86" s="992" t="s">
        <v>995</v>
      </c>
      <c r="D86" s="960"/>
      <c r="E86" s="1011">
        <v>95000000</v>
      </c>
      <c r="F86" s="999">
        <f t="shared" si="2"/>
        <v>95000000</v>
      </c>
      <c r="G86" s="960"/>
      <c r="H86" s="992">
        <v>2025</v>
      </c>
      <c r="I86" s="960"/>
    </row>
    <row r="87" spans="1:9" s="979" customFormat="1" ht="32.25" customHeight="1">
      <c r="A87" s="960">
        <v>57</v>
      </c>
      <c r="B87" s="1009" t="s">
        <v>1040</v>
      </c>
      <c r="C87" s="992" t="s">
        <v>995</v>
      </c>
      <c r="D87" s="960"/>
      <c r="E87" s="1011">
        <v>145000000</v>
      </c>
      <c r="F87" s="999">
        <f t="shared" si="2"/>
        <v>145000000</v>
      </c>
      <c r="G87" s="960"/>
      <c r="H87" s="992">
        <v>2025</v>
      </c>
      <c r="I87" s="960"/>
    </row>
    <row r="88" spans="1:9" s="979" customFormat="1" ht="32.25" customHeight="1">
      <c r="A88" s="960">
        <v>58</v>
      </c>
      <c r="B88" s="1009" t="s">
        <v>1041</v>
      </c>
      <c r="C88" s="992" t="s">
        <v>995</v>
      </c>
      <c r="D88" s="960"/>
      <c r="E88" s="1011">
        <v>75000000</v>
      </c>
      <c r="F88" s="999">
        <f t="shared" si="2"/>
        <v>75000000</v>
      </c>
      <c r="G88" s="960"/>
      <c r="H88" s="992">
        <v>2025</v>
      </c>
      <c r="I88" s="960"/>
    </row>
    <row r="89" spans="1:9" s="979" customFormat="1" ht="32.25" customHeight="1">
      <c r="A89" s="960">
        <v>59</v>
      </c>
      <c r="B89" s="1009" t="s">
        <v>1042</v>
      </c>
      <c r="C89" s="992" t="s">
        <v>995</v>
      </c>
      <c r="D89" s="960"/>
      <c r="E89" s="1011">
        <v>50000000</v>
      </c>
      <c r="F89" s="999">
        <f t="shared" si="2"/>
        <v>50000000</v>
      </c>
      <c r="G89" s="960"/>
      <c r="H89" s="992">
        <v>2025</v>
      </c>
      <c r="I89" s="960"/>
    </row>
    <row r="90" spans="1:9" s="979" customFormat="1" ht="32.25" customHeight="1">
      <c r="A90" s="960">
        <v>60</v>
      </c>
      <c r="B90" s="1010" t="s">
        <v>1043</v>
      </c>
      <c r="C90" s="992" t="s">
        <v>995</v>
      </c>
      <c r="D90" s="960"/>
      <c r="E90" s="1011">
        <v>100000000</v>
      </c>
      <c r="F90" s="999">
        <f t="shared" si="2"/>
        <v>100000000</v>
      </c>
      <c r="G90" s="960"/>
      <c r="H90" s="992">
        <v>2025</v>
      </c>
      <c r="I90" s="960"/>
    </row>
    <row r="91" spans="1:9" s="979" customFormat="1" ht="32.25" customHeight="1">
      <c r="A91" s="960">
        <v>61</v>
      </c>
      <c r="B91" s="1010" t="s">
        <v>1044</v>
      </c>
      <c r="C91" s="992" t="s">
        <v>995</v>
      </c>
      <c r="D91" s="960"/>
      <c r="E91" s="1011">
        <v>100000000</v>
      </c>
      <c r="F91" s="999">
        <f t="shared" si="2"/>
        <v>100000000</v>
      </c>
      <c r="G91" s="960"/>
      <c r="H91" s="992">
        <v>2025</v>
      </c>
      <c r="I91" s="960"/>
    </row>
    <row r="92" spans="1:9" s="979" customFormat="1" ht="32.25" customHeight="1">
      <c r="A92" s="960">
        <v>62</v>
      </c>
      <c r="B92" s="1009" t="s">
        <v>1045</v>
      </c>
      <c r="C92" s="992" t="s">
        <v>995</v>
      </c>
      <c r="D92" s="960"/>
      <c r="E92" s="1011">
        <v>606000000</v>
      </c>
      <c r="F92" s="999">
        <f t="shared" si="2"/>
        <v>606000000</v>
      </c>
      <c r="G92" s="960"/>
      <c r="H92" s="992">
        <v>2025</v>
      </c>
      <c r="I92" s="960"/>
    </row>
    <row r="93" spans="1:9" s="979" customFormat="1" ht="32.25" customHeight="1">
      <c r="A93" s="1260" t="s">
        <v>1167</v>
      </c>
      <c r="B93" s="1261" t="s">
        <v>1139</v>
      </c>
      <c r="C93" s="1261"/>
      <c r="D93" s="1256"/>
      <c r="E93" s="1258">
        <f>E94+E113</f>
        <v>926094000000</v>
      </c>
      <c r="F93" s="1259">
        <f t="shared" si="2"/>
        <v>926094000000</v>
      </c>
      <c r="G93" s="1256"/>
      <c r="H93" s="1256"/>
      <c r="I93" s="1256"/>
    </row>
    <row r="94" spans="1:9" s="979" customFormat="1" ht="18.75">
      <c r="A94" s="960"/>
      <c r="B94" s="1247" t="s">
        <v>1144</v>
      </c>
      <c r="C94" s="992"/>
      <c r="D94" s="960"/>
      <c r="E94" s="1255">
        <f>SUM(E95:E112)</f>
        <v>535000000000</v>
      </c>
      <c r="F94" s="996">
        <f t="shared" si="2"/>
        <v>535000000000</v>
      </c>
      <c r="G94" s="960"/>
      <c r="H94" s="992"/>
      <c r="I94" s="960"/>
    </row>
    <row r="95" spans="1:9" s="979" customFormat="1" ht="18.75">
      <c r="A95" s="960"/>
      <c r="B95" s="1248" t="s">
        <v>1145</v>
      </c>
      <c r="C95" s="992"/>
      <c r="D95" s="960"/>
      <c r="E95" s="1249"/>
      <c r="F95" s="999">
        <f t="shared" si="2"/>
        <v>0</v>
      </c>
      <c r="G95" s="960"/>
      <c r="H95" s="992"/>
      <c r="I95" s="960"/>
    </row>
    <row r="96" spans="1:9" s="979" customFormat="1" ht="33">
      <c r="A96" s="960">
        <v>63</v>
      </c>
      <c r="B96" s="1250" t="s">
        <v>1140</v>
      </c>
      <c r="C96" s="992" t="s">
        <v>989</v>
      </c>
      <c r="D96" s="960"/>
      <c r="E96" s="1251">
        <v>5000000000</v>
      </c>
      <c r="F96" s="999">
        <f t="shared" si="2"/>
        <v>5000000000</v>
      </c>
      <c r="G96" s="960"/>
      <c r="H96" s="992" t="s">
        <v>1164</v>
      </c>
      <c r="I96" s="1262" t="s">
        <v>1172</v>
      </c>
    </row>
    <row r="97" spans="1:9" s="979" customFormat="1" ht="33">
      <c r="A97" s="960">
        <v>64</v>
      </c>
      <c r="B97" s="1250" t="s">
        <v>1141</v>
      </c>
      <c r="C97" s="992" t="s">
        <v>989</v>
      </c>
      <c r="D97" s="960"/>
      <c r="E97" s="1251">
        <v>5000000000</v>
      </c>
      <c r="F97" s="999">
        <f t="shared" si="2"/>
        <v>5000000000</v>
      </c>
      <c r="G97" s="960"/>
      <c r="H97" s="992" t="s">
        <v>1164</v>
      </c>
      <c r="I97" s="1262" t="s">
        <v>1172</v>
      </c>
    </row>
    <row r="98" spans="1:9" s="979" customFormat="1" ht="33">
      <c r="A98" s="960">
        <v>65</v>
      </c>
      <c r="B98" s="1250" t="s">
        <v>1142</v>
      </c>
      <c r="C98" s="992" t="s">
        <v>989</v>
      </c>
      <c r="D98" s="960"/>
      <c r="E98" s="1251">
        <v>10000000000</v>
      </c>
      <c r="F98" s="999">
        <f t="shared" si="2"/>
        <v>10000000000</v>
      </c>
      <c r="G98" s="960"/>
      <c r="H98" s="992" t="s">
        <v>1164</v>
      </c>
      <c r="I98" s="1262" t="s">
        <v>1172</v>
      </c>
    </row>
    <row r="99" spans="1:9" s="979" customFormat="1" ht="33">
      <c r="A99" s="960">
        <v>66</v>
      </c>
      <c r="B99" s="1250" t="s">
        <v>1143</v>
      </c>
      <c r="C99" s="992" t="s">
        <v>989</v>
      </c>
      <c r="D99" s="960"/>
      <c r="E99" s="1251">
        <v>15000000000</v>
      </c>
      <c r="F99" s="999">
        <f t="shared" si="2"/>
        <v>15000000000</v>
      </c>
      <c r="G99" s="960"/>
      <c r="H99" s="992" t="s">
        <v>1164</v>
      </c>
      <c r="I99" s="1262" t="s">
        <v>1172</v>
      </c>
    </row>
    <row r="100" spans="1:9" s="979" customFormat="1" ht="18.75">
      <c r="A100" s="960"/>
      <c r="B100" s="1247" t="s">
        <v>1146</v>
      </c>
      <c r="C100" s="992"/>
      <c r="D100" s="960"/>
      <c r="E100" s="1249"/>
      <c r="F100" s="999"/>
      <c r="G100" s="960"/>
      <c r="H100" s="992"/>
      <c r="I100" s="1262"/>
    </row>
    <row r="101" spans="1:9" s="979" customFormat="1" ht="37.5">
      <c r="A101" s="960">
        <v>67</v>
      </c>
      <c r="B101" s="1250" t="s">
        <v>1147</v>
      </c>
      <c r="C101" s="992" t="s">
        <v>989</v>
      </c>
      <c r="D101" s="960"/>
      <c r="E101" s="1251">
        <v>20000000000</v>
      </c>
      <c r="F101" s="999">
        <f t="shared" ref="F101:F118" si="3">E101</f>
        <v>20000000000</v>
      </c>
      <c r="G101" s="960"/>
      <c r="H101" s="992" t="s">
        <v>1164</v>
      </c>
      <c r="I101" s="1262" t="s">
        <v>1175</v>
      </c>
    </row>
    <row r="102" spans="1:9" s="979" customFormat="1" ht="37.5">
      <c r="A102" s="960">
        <v>68</v>
      </c>
      <c r="B102" s="1250" t="s">
        <v>1148</v>
      </c>
      <c r="C102" s="992" t="s">
        <v>989</v>
      </c>
      <c r="D102" s="960"/>
      <c r="E102" s="1251">
        <v>25000000000</v>
      </c>
      <c r="F102" s="999">
        <f t="shared" si="3"/>
        <v>25000000000</v>
      </c>
      <c r="G102" s="960"/>
      <c r="H102" s="992" t="s">
        <v>1164</v>
      </c>
      <c r="I102" s="1262" t="s">
        <v>1175</v>
      </c>
    </row>
    <row r="103" spans="1:9" s="979" customFormat="1" ht="18.75">
      <c r="A103" s="960"/>
      <c r="B103" s="1247" t="s">
        <v>1149</v>
      </c>
      <c r="C103" s="992"/>
      <c r="D103" s="960"/>
      <c r="E103" s="1249"/>
      <c r="F103" s="999"/>
      <c r="G103" s="960"/>
      <c r="H103" s="992"/>
      <c r="I103" s="1262"/>
    </row>
    <row r="104" spans="1:9" s="979" customFormat="1" ht="37.5">
      <c r="A104" s="960">
        <v>69</v>
      </c>
      <c r="B104" s="1250" t="s">
        <v>1150</v>
      </c>
      <c r="C104" s="992" t="s">
        <v>989</v>
      </c>
      <c r="D104" s="960"/>
      <c r="E104" s="1251">
        <v>240000000000</v>
      </c>
      <c r="F104" s="999">
        <f t="shared" si="3"/>
        <v>240000000000</v>
      </c>
      <c r="G104" s="960"/>
      <c r="H104" s="992" t="s">
        <v>1164</v>
      </c>
      <c r="I104" s="1262" t="s">
        <v>1175</v>
      </c>
    </row>
    <row r="105" spans="1:9" s="979" customFormat="1" ht="18.75">
      <c r="A105" s="960"/>
      <c r="B105" s="1247" t="s">
        <v>1151</v>
      </c>
      <c r="C105" s="992"/>
      <c r="D105" s="960"/>
      <c r="E105" s="1249"/>
      <c r="F105" s="999"/>
      <c r="G105" s="960"/>
      <c r="H105" s="992"/>
      <c r="I105" s="1262"/>
    </row>
    <row r="106" spans="1:9" s="979" customFormat="1" ht="33">
      <c r="A106" s="960">
        <v>70</v>
      </c>
      <c r="B106" s="1250" t="s">
        <v>1152</v>
      </c>
      <c r="C106" s="992" t="s">
        <v>989</v>
      </c>
      <c r="D106" s="960"/>
      <c r="E106" s="1251">
        <v>25000000000</v>
      </c>
      <c r="F106" s="999">
        <f t="shared" si="3"/>
        <v>25000000000</v>
      </c>
      <c r="G106" s="960"/>
      <c r="H106" s="992" t="s">
        <v>1164</v>
      </c>
      <c r="I106" s="1262" t="s">
        <v>1174</v>
      </c>
    </row>
    <row r="107" spans="1:9" s="979" customFormat="1" ht="33">
      <c r="A107" s="960">
        <v>71</v>
      </c>
      <c r="B107" s="1250" t="s">
        <v>1153</v>
      </c>
      <c r="C107" s="992" t="s">
        <v>989</v>
      </c>
      <c r="D107" s="960"/>
      <c r="E107" s="1251">
        <v>25000000000</v>
      </c>
      <c r="F107" s="999">
        <f t="shared" si="3"/>
        <v>25000000000</v>
      </c>
      <c r="G107" s="960"/>
      <c r="H107" s="992" t="s">
        <v>1164</v>
      </c>
      <c r="I107" s="1262" t="s">
        <v>1174</v>
      </c>
    </row>
    <row r="108" spans="1:9" s="979" customFormat="1" ht="37.5">
      <c r="A108" s="960">
        <v>72</v>
      </c>
      <c r="B108" s="1250" t="s">
        <v>1154</v>
      </c>
      <c r="C108" s="992" t="s">
        <v>989</v>
      </c>
      <c r="D108" s="960"/>
      <c r="E108" s="1249"/>
      <c r="F108" s="999"/>
      <c r="G108" s="960"/>
      <c r="H108" s="992"/>
      <c r="I108" s="1262" t="s">
        <v>1174</v>
      </c>
    </row>
    <row r="109" spans="1:9" s="979" customFormat="1" ht="18.75">
      <c r="A109" s="960"/>
      <c r="B109" s="1247" t="s">
        <v>1155</v>
      </c>
      <c r="C109" s="992"/>
      <c r="D109" s="960"/>
      <c r="E109" s="1249"/>
      <c r="F109" s="999"/>
      <c r="G109" s="960"/>
      <c r="H109" s="992"/>
      <c r="I109" s="1262"/>
    </row>
    <row r="110" spans="1:9" s="979" customFormat="1" ht="33">
      <c r="A110" s="960">
        <v>73</v>
      </c>
      <c r="B110" s="1250" t="s">
        <v>1156</v>
      </c>
      <c r="C110" s="992" t="s">
        <v>989</v>
      </c>
      <c r="D110" s="960"/>
      <c r="E110" s="1251">
        <v>40000000000</v>
      </c>
      <c r="F110" s="999">
        <f t="shared" si="3"/>
        <v>40000000000</v>
      </c>
      <c r="G110" s="960"/>
      <c r="H110" s="992" t="s">
        <v>1164</v>
      </c>
      <c r="I110" s="1262" t="s">
        <v>1172</v>
      </c>
    </row>
    <row r="111" spans="1:9" s="979" customFormat="1" ht="37.5">
      <c r="A111" s="960">
        <v>74</v>
      </c>
      <c r="B111" s="1250" t="s">
        <v>1157</v>
      </c>
      <c r="C111" s="992" t="s">
        <v>989</v>
      </c>
      <c r="D111" s="960"/>
      <c r="E111" s="1251">
        <v>105000000000</v>
      </c>
      <c r="F111" s="999">
        <f t="shared" si="3"/>
        <v>105000000000</v>
      </c>
      <c r="G111" s="960"/>
      <c r="H111" s="992" t="s">
        <v>1164</v>
      </c>
      <c r="I111" s="1262" t="s">
        <v>1173</v>
      </c>
    </row>
    <row r="112" spans="1:9" s="979" customFormat="1" ht="33">
      <c r="A112" s="960">
        <v>75</v>
      </c>
      <c r="B112" s="1250" t="s">
        <v>1158</v>
      </c>
      <c r="C112" s="992" t="s">
        <v>989</v>
      </c>
      <c r="D112" s="960"/>
      <c r="E112" s="1251">
        <v>20000000000</v>
      </c>
      <c r="F112" s="999">
        <f t="shared" si="3"/>
        <v>20000000000</v>
      </c>
      <c r="G112" s="960"/>
      <c r="H112" s="992" t="s">
        <v>1164</v>
      </c>
      <c r="I112" s="1262" t="s">
        <v>1172</v>
      </c>
    </row>
    <row r="113" spans="1:13" s="979" customFormat="1" ht="18.75">
      <c r="A113" s="960"/>
      <c r="B113" s="1248" t="s">
        <v>1159</v>
      </c>
      <c r="C113" s="992"/>
      <c r="D113" s="960"/>
      <c r="E113" s="1252">
        <f>SUM(E114:E118)</f>
        <v>391094000000</v>
      </c>
      <c r="F113" s="996">
        <f t="shared" si="3"/>
        <v>391094000000</v>
      </c>
      <c r="G113" s="960"/>
      <c r="H113" s="992"/>
      <c r="I113" s="1262"/>
    </row>
    <row r="114" spans="1:13" s="979" customFormat="1" ht="56.25">
      <c r="A114" s="960">
        <v>76</v>
      </c>
      <c r="B114" s="1250" t="s">
        <v>1160</v>
      </c>
      <c r="C114" s="992" t="s">
        <v>989</v>
      </c>
      <c r="D114" s="960"/>
      <c r="E114" s="1251">
        <v>139279000000</v>
      </c>
      <c r="F114" s="999">
        <f t="shared" si="3"/>
        <v>139279000000</v>
      </c>
      <c r="G114" s="960"/>
      <c r="H114" s="992" t="s">
        <v>1164</v>
      </c>
      <c r="I114" s="1262" t="s">
        <v>1171</v>
      </c>
    </row>
    <row r="115" spans="1:13" s="979" customFormat="1" ht="56.25">
      <c r="A115" s="960">
        <v>77</v>
      </c>
      <c r="B115" s="1250" t="s">
        <v>858</v>
      </c>
      <c r="C115" s="992" t="s">
        <v>989</v>
      </c>
      <c r="D115" s="960"/>
      <c r="E115" s="1251">
        <v>183880000000</v>
      </c>
      <c r="F115" s="999">
        <f t="shared" si="3"/>
        <v>183880000000</v>
      </c>
      <c r="G115" s="960"/>
      <c r="H115" s="992" t="s">
        <v>1164</v>
      </c>
      <c r="I115" s="1262" t="s">
        <v>1171</v>
      </c>
    </row>
    <row r="116" spans="1:13" s="979" customFormat="1" ht="56.25">
      <c r="A116" s="960">
        <v>78</v>
      </c>
      <c r="B116" s="1250" t="s">
        <v>1161</v>
      </c>
      <c r="C116" s="992" t="s">
        <v>989</v>
      </c>
      <c r="D116" s="960"/>
      <c r="E116" s="1251">
        <v>17179000000</v>
      </c>
      <c r="F116" s="999">
        <f t="shared" si="3"/>
        <v>17179000000</v>
      </c>
      <c r="G116" s="960"/>
      <c r="H116" s="992" t="s">
        <v>1164</v>
      </c>
      <c r="I116" s="1262" t="s">
        <v>1171</v>
      </c>
    </row>
    <row r="117" spans="1:13" s="979" customFormat="1" ht="56.25">
      <c r="A117" s="960">
        <v>79</v>
      </c>
      <c r="B117" s="1250" t="s">
        <v>1162</v>
      </c>
      <c r="C117" s="992" t="s">
        <v>989</v>
      </c>
      <c r="D117" s="960"/>
      <c r="E117" s="1251">
        <v>30116000000</v>
      </c>
      <c r="F117" s="999">
        <f t="shared" si="3"/>
        <v>30116000000</v>
      </c>
      <c r="G117" s="960"/>
      <c r="H117" s="992" t="s">
        <v>1164</v>
      </c>
      <c r="I117" s="1262" t="s">
        <v>1171</v>
      </c>
    </row>
    <row r="118" spans="1:13" s="979" customFormat="1" ht="56.25">
      <c r="A118" s="1012">
        <v>80</v>
      </c>
      <c r="B118" s="1253" t="s">
        <v>1163</v>
      </c>
      <c r="C118" s="1013" t="s">
        <v>989</v>
      </c>
      <c r="D118" s="1012"/>
      <c r="E118" s="1254">
        <v>20640000000</v>
      </c>
      <c r="F118" s="1163">
        <f t="shared" si="3"/>
        <v>20640000000</v>
      </c>
      <c r="G118" s="1012"/>
      <c r="H118" s="1013" t="s">
        <v>1164</v>
      </c>
      <c r="I118" s="1263" t="s">
        <v>1171</v>
      </c>
    </row>
    <row r="120" spans="1:13" s="1053" customFormat="1">
      <c r="A120" s="1365" t="s">
        <v>768</v>
      </c>
      <c r="B120" s="1365"/>
      <c r="C120" s="1365"/>
      <c r="D120" s="1365"/>
      <c r="E120" s="1571" t="s">
        <v>1183</v>
      </c>
      <c r="F120" s="1571"/>
      <c r="G120" s="1571"/>
      <c r="H120" s="1571"/>
      <c r="I120" s="1571"/>
      <c r="J120" s="1161"/>
      <c r="K120" s="1161"/>
      <c r="L120" s="1161"/>
      <c r="M120" s="1161"/>
    </row>
    <row r="123" spans="1:13">
      <c r="F123" s="1281"/>
    </row>
  </sheetData>
  <mergeCells count="14">
    <mergeCell ref="A2:C2"/>
    <mergeCell ref="E2:I2"/>
    <mergeCell ref="E3:I3"/>
    <mergeCell ref="A5:I5"/>
    <mergeCell ref="A6:I6"/>
    <mergeCell ref="C7:C8"/>
    <mergeCell ref="D7:D8"/>
    <mergeCell ref="E7:H7"/>
    <mergeCell ref="I7:I8"/>
    <mergeCell ref="A120:D120"/>
    <mergeCell ref="E120:I120"/>
    <mergeCell ref="I23:I32"/>
    <mergeCell ref="A7:A8"/>
    <mergeCell ref="B7:B8"/>
  </mergeCells>
  <printOptions horizontalCentered="1"/>
  <pageMargins left="0.47" right="0.416875" top="0.48" bottom="0.34" header="0.3" footer="0.16"/>
  <pageSetup paperSize="9" scale="7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F152"/>
  <sheetViews>
    <sheetView view="pageBreakPreview" topLeftCell="A7" zoomScale="85" zoomScaleNormal="100" zoomScaleSheetLayoutView="85" workbookViewId="0">
      <selection activeCell="F127" sqref="F127"/>
    </sheetView>
  </sheetViews>
  <sheetFormatPr defaultColWidth="8.85546875" defaultRowHeight="14.25"/>
  <cols>
    <col min="1" max="1" width="4.28515625" style="12" bestFit="1" customWidth="1"/>
    <col min="2" max="2" width="36.42578125" style="12" bestFit="1" customWidth="1"/>
    <col min="3" max="3" width="5.7109375" style="12" customWidth="1"/>
    <col min="4" max="4" width="39.7109375" style="12" customWidth="1"/>
    <col min="5" max="5" width="18.28515625" style="12" customWidth="1"/>
    <col min="6" max="6" width="15.85546875" style="12" customWidth="1"/>
    <col min="7" max="8" width="16" style="12" customWidth="1"/>
    <col min="9" max="9" width="9.140625" style="12" customWidth="1"/>
    <col min="10" max="10" width="14.28515625" style="12" bestFit="1" customWidth="1"/>
    <col min="11" max="16384" width="8.85546875" style="12"/>
  </cols>
  <sheetData>
    <row r="1" spans="1:32" ht="18" customHeight="1">
      <c r="A1" s="1339" t="s">
        <v>71</v>
      </c>
      <c r="B1" s="1340"/>
      <c r="C1" s="2"/>
      <c r="D1" s="2"/>
      <c r="E1" s="1319" t="s">
        <v>25</v>
      </c>
      <c r="F1" s="1338"/>
      <c r="G1" s="1338"/>
      <c r="H1" s="1338"/>
    </row>
    <row r="2" spans="1:32" ht="18.600000000000001" customHeight="1">
      <c r="A2" s="1319" t="s">
        <v>30</v>
      </c>
      <c r="B2" s="1338"/>
      <c r="C2" s="3"/>
      <c r="D2" s="3"/>
      <c r="E2" s="1319" t="s">
        <v>21</v>
      </c>
      <c r="F2" s="1341"/>
      <c r="G2" s="1341"/>
      <c r="H2" s="1341"/>
    </row>
    <row r="3" spans="1:32">
      <c r="A3" s="13"/>
      <c r="B3" s="13"/>
      <c r="C3" s="13"/>
      <c r="D3" s="13"/>
    </row>
    <row r="4" spans="1:32" ht="16.5">
      <c r="A4" s="13"/>
      <c r="B4" s="13"/>
      <c r="C4" s="13"/>
      <c r="F4" s="1336" t="s">
        <v>72</v>
      </c>
      <c r="G4" s="1337"/>
      <c r="H4" s="1337"/>
    </row>
    <row r="5" spans="1:32" ht="16.5">
      <c r="A5" s="13"/>
      <c r="B5" s="13"/>
      <c r="C5" s="13"/>
      <c r="F5" s="1"/>
      <c r="G5" s="1"/>
      <c r="H5" s="1"/>
    </row>
    <row r="6" spans="1:32" ht="43.5" customHeight="1">
      <c r="A6" s="1319" t="s">
        <v>74</v>
      </c>
      <c r="B6" s="1338"/>
      <c r="C6" s="1338"/>
      <c r="D6" s="1338"/>
      <c r="E6" s="1338"/>
      <c r="F6" s="1338"/>
      <c r="G6" s="1338"/>
      <c r="H6" s="1338"/>
    </row>
    <row r="7" spans="1:32" ht="41.25" customHeight="1">
      <c r="A7" s="1335" t="s">
        <v>80</v>
      </c>
      <c r="B7" s="1335"/>
      <c r="C7" s="1335"/>
      <c r="D7" s="1335"/>
      <c r="E7" s="1335"/>
      <c r="F7" s="1335"/>
      <c r="G7" s="1335"/>
      <c r="H7" s="1335"/>
    </row>
    <row r="8" spans="1:32" ht="16.5">
      <c r="A8" s="14"/>
      <c r="B8" s="14"/>
      <c r="C8" s="14"/>
    </row>
    <row r="9" spans="1:32" s="15" customFormat="1" ht="18.75">
      <c r="A9" s="29" t="s">
        <v>12</v>
      </c>
      <c r="B9" s="29" t="s">
        <v>31</v>
      </c>
      <c r="C9" s="29"/>
      <c r="D9" s="29" t="s">
        <v>39</v>
      </c>
      <c r="E9" s="29" t="s">
        <v>1</v>
      </c>
      <c r="F9" s="29" t="s">
        <v>18</v>
      </c>
      <c r="G9" s="29" t="s">
        <v>19</v>
      </c>
      <c r="H9" s="29" t="s">
        <v>76</v>
      </c>
      <c r="J9" s="77"/>
      <c r="K9" s="77"/>
      <c r="L9" s="1342"/>
      <c r="M9" s="1342"/>
      <c r="N9" s="1342"/>
      <c r="O9" s="1342"/>
      <c r="P9" s="1342"/>
      <c r="Q9" s="1342"/>
      <c r="R9" s="1342"/>
      <c r="S9" s="1342"/>
      <c r="T9" s="1342"/>
      <c r="U9" s="1342"/>
      <c r="V9" s="1342"/>
      <c r="W9" s="1342"/>
      <c r="X9" s="1342"/>
      <c r="Y9" s="1342"/>
      <c r="Z9" s="1342"/>
      <c r="AA9" s="1342"/>
      <c r="AB9" s="1342"/>
      <c r="AC9" s="1342"/>
      <c r="AD9" s="1342"/>
      <c r="AE9" s="1342"/>
      <c r="AF9" s="16"/>
    </row>
    <row r="10" spans="1:32" s="6" customFormat="1" ht="18.75">
      <c r="A10" s="1343" t="s">
        <v>13</v>
      </c>
      <c r="B10" s="1345" t="s">
        <v>79</v>
      </c>
      <c r="C10" s="27">
        <v>1</v>
      </c>
      <c r="D10" s="28" t="s">
        <v>40</v>
      </c>
      <c r="E10" s="27" t="s">
        <v>32</v>
      </c>
      <c r="F10" s="122">
        <v>405000</v>
      </c>
      <c r="G10" s="122">
        <v>522268</v>
      </c>
      <c r="H10" s="122">
        <v>520808</v>
      </c>
      <c r="J10" s="77"/>
      <c r="K10" s="78"/>
      <c r="L10" s="1348"/>
      <c r="M10" s="1348"/>
      <c r="N10" s="1348"/>
      <c r="O10" s="1348"/>
      <c r="P10" s="1349"/>
      <c r="Q10" s="1349"/>
      <c r="R10" s="1349"/>
      <c r="S10" s="1349"/>
      <c r="T10" s="1349"/>
      <c r="U10" s="1349"/>
      <c r="V10" s="1349"/>
      <c r="W10" s="1349"/>
      <c r="X10" s="1349"/>
      <c r="Y10" s="1349"/>
      <c r="Z10" s="1349"/>
      <c r="AA10" s="1349"/>
      <c r="AB10" s="1349"/>
      <c r="AC10" s="1349"/>
      <c r="AD10" s="1349"/>
      <c r="AE10" s="1349"/>
      <c r="AF10" s="9"/>
    </row>
    <row r="11" spans="1:32" s="15" customFormat="1" ht="18.75">
      <c r="A11" s="1344"/>
      <c r="B11" s="1346"/>
      <c r="C11" s="27"/>
      <c r="D11" s="46" t="s">
        <v>41</v>
      </c>
      <c r="E11" s="47" t="s">
        <v>32</v>
      </c>
      <c r="F11" s="123"/>
      <c r="G11" s="123"/>
      <c r="H11" s="123"/>
      <c r="J11" s="77"/>
      <c r="K11" s="77"/>
      <c r="L11" s="1349"/>
      <c r="M11" s="1349"/>
      <c r="N11" s="1349"/>
      <c r="O11" s="1349"/>
      <c r="P11" s="1349"/>
      <c r="Q11" s="1349"/>
      <c r="R11" s="1349"/>
      <c r="S11" s="1349"/>
      <c r="T11" s="1349"/>
      <c r="U11" s="1349"/>
      <c r="V11" s="1349"/>
      <c r="W11" s="1349"/>
      <c r="X11" s="1349"/>
      <c r="Y11" s="1349"/>
      <c r="Z11" s="1349"/>
      <c r="AA11" s="1349"/>
      <c r="AB11" s="1349"/>
      <c r="AC11" s="1349"/>
      <c r="AD11" s="1349"/>
      <c r="AE11" s="1349"/>
      <c r="AF11" s="16"/>
    </row>
    <row r="12" spans="1:32" s="15" customFormat="1" ht="18.75">
      <c r="A12" s="1344"/>
      <c r="B12" s="1346"/>
      <c r="C12" s="27"/>
      <c r="D12" s="46" t="s">
        <v>42</v>
      </c>
      <c r="E12" s="47" t="s">
        <v>32</v>
      </c>
      <c r="F12" s="123">
        <f>'[37]Biểu 38'!D11</f>
        <v>27000</v>
      </c>
      <c r="G12" s="123">
        <f>'[37]Biểu 38'!E11</f>
        <v>50000</v>
      </c>
      <c r="H12" s="123">
        <f>'[37]Biểu 38'!F11</f>
        <v>57000</v>
      </c>
      <c r="J12" s="77"/>
      <c r="K12" s="77"/>
      <c r="L12" s="1349"/>
      <c r="M12" s="1349"/>
      <c r="N12" s="1349"/>
      <c r="O12" s="1349"/>
      <c r="P12" s="1349"/>
      <c r="Q12" s="1349"/>
      <c r="R12" s="1349"/>
      <c r="S12" s="1349"/>
      <c r="T12" s="1349"/>
      <c r="U12" s="1349"/>
      <c r="V12" s="1349"/>
      <c r="W12" s="1349"/>
      <c r="X12" s="1349"/>
      <c r="Y12" s="1349"/>
      <c r="Z12" s="1349"/>
      <c r="AA12" s="1349"/>
      <c r="AB12" s="1349"/>
      <c r="AC12" s="1349"/>
      <c r="AD12" s="1349"/>
      <c r="AE12" s="1349"/>
      <c r="AF12" s="16"/>
    </row>
    <row r="13" spans="1:32" s="15" customFormat="1" ht="20.45" customHeight="1">
      <c r="A13" s="1344"/>
      <c r="B13" s="1346"/>
      <c r="C13" s="27"/>
      <c r="D13" s="46" t="s">
        <v>43</v>
      </c>
      <c r="E13" s="47" t="s">
        <v>33</v>
      </c>
      <c r="F13" s="124">
        <v>3</v>
      </c>
      <c r="G13" s="124">
        <v>3</v>
      </c>
      <c r="H13" s="124">
        <v>3</v>
      </c>
      <c r="J13" s="77"/>
      <c r="K13" s="77"/>
      <c r="L13" s="1349"/>
      <c r="M13" s="1349"/>
      <c r="N13" s="1349"/>
      <c r="O13" s="1349"/>
      <c r="P13" s="1349"/>
      <c r="Q13" s="1349"/>
      <c r="R13" s="1349"/>
      <c r="S13" s="1349"/>
      <c r="T13" s="1349"/>
      <c r="U13" s="1349"/>
      <c r="V13" s="1349"/>
      <c r="W13" s="1349"/>
      <c r="X13" s="1349"/>
      <c r="Y13" s="1349"/>
      <c r="Z13" s="1349"/>
      <c r="AA13" s="1349"/>
      <c r="AB13" s="1349"/>
      <c r="AC13" s="1349"/>
      <c r="AD13" s="1349"/>
      <c r="AE13" s="1349"/>
      <c r="AF13" s="16"/>
    </row>
    <row r="14" spans="1:32" s="6" customFormat="1" ht="18.75">
      <c r="A14" s="1344"/>
      <c r="B14" s="1346"/>
      <c r="C14" s="27">
        <v>2</v>
      </c>
      <c r="D14" s="28" t="s">
        <v>44</v>
      </c>
      <c r="E14" s="27" t="s">
        <v>34</v>
      </c>
      <c r="F14" s="122">
        <f>'[37]Biểu 38'!D13</f>
        <v>15</v>
      </c>
      <c r="G14" s="122">
        <f>'[37]Biểu 38'!E13</f>
        <v>21</v>
      </c>
      <c r="H14" s="122">
        <f>'[37]Biểu 38'!F13</f>
        <v>23</v>
      </c>
      <c r="J14" s="77"/>
      <c r="K14" s="77"/>
      <c r="L14" s="1348"/>
      <c r="M14" s="1348"/>
      <c r="N14" s="1348"/>
      <c r="O14" s="1348"/>
      <c r="P14" s="1349"/>
      <c r="Q14" s="1349"/>
      <c r="R14" s="1349"/>
      <c r="S14" s="1349"/>
      <c r="T14" s="1349"/>
      <c r="U14" s="1349"/>
      <c r="V14" s="1349"/>
      <c r="W14" s="1349"/>
      <c r="X14" s="1349"/>
      <c r="Y14" s="1349"/>
      <c r="Z14" s="1349"/>
      <c r="AA14" s="1349"/>
      <c r="AB14" s="1349"/>
      <c r="AC14" s="1349"/>
      <c r="AD14" s="1349"/>
      <c r="AE14" s="1349"/>
      <c r="AF14" s="9"/>
    </row>
    <row r="15" spans="1:32" s="15" customFormat="1" ht="18.75">
      <c r="A15" s="1344"/>
      <c r="B15" s="1346"/>
      <c r="C15" s="27"/>
      <c r="D15" s="46" t="s">
        <v>45</v>
      </c>
      <c r="E15" s="47" t="s">
        <v>35</v>
      </c>
      <c r="F15" s="123">
        <f>'[37]Biểu 38'!D14</f>
        <v>35</v>
      </c>
      <c r="G15" s="123">
        <f>'[37]Biểu 38'!E14</f>
        <v>147</v>
      </c>
      <c r="H15" s="123">
        <f>'[37]Biểu 38'!F14</f>
        <v>165</v>
      </c>
      <c r="I15" s="17"/>
      <c r="J15" s="77"/>
      <c r="K15" s="77"/>
      <c r="L15" s="1349"/>
      <c r="M15" s="1349"/>
      <c r="N15" s="1349"/>
      <c r="O15" s="1349"/>
      <c r="P15" s="1349"/>
      <c r="Q15" s="1349"/>
      <c r="R15" s="1349"/>
      <c r="S15" s="1349"/>
      <c r="T15" s="1349"/>
      <c r="U15" s="1349"/>
      <c r="V15" s="1349"/>
      <c r="W15" s="1349"/>
      <c r="X15" s="1349"/>
      <c r="Y15" s="1349"/>
      <c r="Z15" s="1349"/>
      <c r="AA15" s="1349"/>
      <c r="AB15" s="1349"/>
      <c r="AC15" s="1349"/>
      <c r="AD15" s="1349"/>
      <c r="AE15" s="1349"/>
      <c r="AF15" s="16"/>
    </row>
    <row r="16" spans="1:32" s="6" customFormat="1" ht="18.75">
      <c r="A16" s="1344"/>
      <c r="B16" s="1346"/>
      <c r="C16" s="27">
        <v>3</v>
      </c>
      <c r="D16" s="28" t="s">
        <v>46</v>
      </c>
      <c r="E16" s="27" t="s">
        <v>36</v>
      </c>
      <c r="F16" s="169" t="e">
        <f>'[37]Biểu 38'!D15</f>
        <v>#REF!</v>
      </c>
      <c r="G16" s="169">
        <f>'[37]Biểu 38'!E15</f>
        <v>2200000000</v>
      </c>
      <c r="H16" s="169">
        <f>'[37]Biểu 38'!F15</f>
        <v>2500000000</v>
      </c>
      <c r="J16" s="77"/>
      <c r="K16" s="77"/>
      <c r="L16" s="1348"/>
      <c r="M16" s="1348"/>
      <c r="N16" s="1348"/>
      <c r="O16" s="1348"/>
      <c r="P16" s="1349"/>
      <c r="Q16" s="1349"/>
      <c r="R16" s="1349"/>
      <c r="S16" s="1349"/>
      <c r="T16" s="1349"/>
      <c r="U16" s="1350"/>
      <c r="V16" s="1350"/>
      <c r="W16" s="1350"/>
      <c r="X16" s="1350"/>
      <c r="Y16" s="1350"/>
      <c r="Z16" s="1350"/>
      <c r="AA16" s="1350"/>
      <c r="AB16" s="1350"/>
      <c r="AC16" s="1350"/>
      <c r="AD16" s="1350"/>
      <c r="AE16" s="1350"/>
      <c r="AF16" s="9"/>
    </row>
    <row r="17" spans="1:32" s="6" customFormat="1" ht="18.75">
      <c r="A17" s="1344"/>
      <c r="B17" s="1346"/>
      <c r="C17" s="27">
        <v>4</v>
      </c>
      <c r="D17" s="28" t="s">
        <v>47</v>
      </c>
      <c r="E17" s="27" t="s">
        <v>37</v>
      </c>
      <c r="F17" s="169">
        <f>'[37]Biểu 38'!D16</f>
        <v>80000</v>
      </c>
      <c r="G17" s="169">
        <f>'[37]Biểu 38'!E16</f>
        <v>100000</v>
      </c>
      <c r="H17" s="169">
        <f>'[37]Biểu 38'!F16</f>
        <v>100000</v>
      </c>
      <c r="J17" s="77"/>
      <c r="K17" s="77"/>
      <c r="L17" s="1348"/>
      <c r="M17" s="1348"/>
      <c r="N17" s="1348"/>
      <c r="O17" s="1348"/>
      <c r="P17" s="1349"/>
      <c r="Q17" s="1349"/>
      <c r="R17" s="1349"/>
      <c r="S17" s="1349"/>
      <c r="T17" s="1349"/>
      <c r="U17" s="1349"/>
      <c r="V17" s="1349"/>
      <c r="W17" s="1349"/>
      <c r="X17" s="1349"/>
      <c r="Y17" s="1349"/>
      <c r="Z17" s="1349"/>
      <c r="AA17" s="1349"/>
      <c r="AB17" s="1349"/>
      <c r="AC17" s="1349"/>
      <c r="AD17" s="1349"/>
      <c r="AE17" s="1349"/>
      <c r="AF17" s="9"/>
    </row>
    <row r="18" spans="1:32" s="6" customFormat="1" ht="18.75">
      <c r="A18" s="1344"/>
      <c r="B18" s="1346"/>
      <c r="C18" s="27">
        <v>5</v>
      </c>
      <c r="D18" s="28" t="s">
        <v>48</v>
      </c>
      <c r="E18" s="27" t="s">
        <v>38</v>
      </c>
      <c r="F18" s="169" t="e">
        <f>'[37]Biểu 38'!D17</f>
        <v>#REF!</v>
      </c>
      <c r="G18" s="169" t="e">
        <f>'[37]Biểu 38'!E17</f>
        <v>#REF!</v>
      </c>
      <c r="H18" s="169">
        <f>'[37]Biểu 38'!F17</f>
        <v>700</v>
      </c>
      <c r="J18" s="77"/>
      <c r="K18" s="77"/>
      <c r="L18" s="1348"/>
      <c r="M18" s="1348"/>
      <c r="N18" s="1348"/>
      <c r="O18" s="1348"/>
      <c r="P18" s="1349"/>
      <c r="Q18" s="1349"/>
      <c r="R18" s="1349"/>
      <c r="S18" s="1349"/>
      <c r="T18" s="1349"/>
      <c r="U18" s="1350"/>
      <c r="V18" s="1350"/>
      <c r="W18" s="1350"/>
      <c r="X18" s="1350"/>
      <c r="Y18" s="1350"/>
      <c r="Z18" s="1350"/>
      <c r="AA18" s="1350"/>
      <c r="AB18" s="1350"/>
      <c r="AC18" s="1350"/>
      <c r="AD18" s="1350"/>
      <c r="AE18" s="1350"/>
      <c r="AF18" s="9"/>
    </row>
    <row r="19" spans="1:32" s="6" customFormat="1" ht="18" customHeight="1">
      <c r="A19" s="1344"/>
      <c r="B19" s="1346"/>
      <c r="C19" s="27">
        <v>6</v>
      </c>
      <c r="D19" s="28" t="s">
        <v>49</v>
      </c>
      <c r="E19" s="27" t="s">
        <v>38</v>
      </c>
      <c r="F19" s="169" t="e">
        <f>'[37]Biểu 38'!D18</f>
        <v>#REF!</v>
      </c>
      <c r="G19" s="169" t="e">
        <f>'[37]Biểu 38'!E18</f>
        <v>#REF!</v>
      </c>
      <c r="H19" s="169">
        <f>'[37]Biểu 38'!F18</f>
        <v>1300</v>
      </c>
      <c r="J19" s="77"/>
      <c r="K19" s="77"/>
      <c r="L19" s="1348"/>
      <c r="M19" s="1348"/>
      <c r="N19" s="1348"/>
      <c r="O19" s="1348"/>
      <c r="P19" s="1349"/>
      <c r="Q19" s="1349"/>
      <c r="R19" s="1349"/>
      <c r="S19" s="1349"/>
      <c r="T19" s="1349"/>
      <c r="U19" s="1349"/>
      <c r="V19" s="1349"/>
      <c r="W19" s="1349"/>
      <c r="X19" s="1349"/>
      <c r="Y19" s="1349"/>
      <c r="Z19" s="1349"/>
      <c r="AA19" s="1349"/>
      <c r="AB19" s="1349"/>
      <c r="AC19" s="1349"/>
      <c r="AD19" s="1349"/>
      <c r="AE19" s="1349"/>
      <c r="AF19" s="9"/>
    </row>
    <row r="20" spans="1:32" ht="18.75">
      <c r="A20" s="1344"/>
      <c r="B20" s="1346"/>
      <c r="C20" s="27">
        <v>7</v>
      </c>
      <c r="D20" s="28" t="s">
        <v>50</v>
      </c>
      <c r="E20" s="27"/>
      <c r="F20" s="122"/>
      <c r="G20" s="122"/>
      <c r="H20" s="122"/>
      <c r="J20" s="77"/>
      <c r="K20" s="77"/>
      <c r="L20" s="1348"/>
      <c r="M20" s="1348"/>
      <c r="N20" s="1348"/>
      <c r="O20" s="1348"/>
      <c r="P20" s="1349"/>
      <c r="Q20" s="1349"/>
      <c r="R20" s="1349"/>
      <c r="S20" s="1349"/>
      <c r="T20" s="1349"/>
      <c r="U20" s="1349"/>
      <c r="V20" s="1349"/>
      <c r="W20" s="1349"/>
      <c r="X20" s="1349"/>
      <c r="Y20" s="1349"/>
      <c r="Z20" s="1349"/>
      <c r="AA20" s="1349"/>
      <c r="AB20" s="1349"/>
      <c r="AC20" s="1349"/>
      <c r="AD20" s="1349"/>
      <c r="AE20" s="1349"/>
      <c r="AF20" s="18"/>
    </row>
    <row r="21" spans="1:32" ht="18" customHeight="1">
      <c r="A21" s="1344"/>
      <c r="B21" s="1346"/>
      <c r="C21" s="27"/>
      <c r="D21" s="48" t="s">
        <v>51</v>
      </c>
      <c r="E21" s="47" t="s">
        <v>34</v>
      </c>
      <c r="F21" s="123">
        <f>'[37]Biểu 38'!D20</f>
        <v>11</v>
      </c>
      <c r="G21" s="123">
        <f>'[37]Biểu 38'!E20</f>
        <v>15</v>
      </c>
      <c r="H21" s="123">
        <f>'[37]Biểu 38'!F20</f>
        <v>18</v>
      </c>
      <c r="J21" s="77"/>
      <c r="K21" s="77"/>
      <c r="L21" s="1349"/>
      <c r="M21" s="1349"/>
      <c r="N21" s="1349"/>
      <c r="O21" s="1349"/>
      <c r="P21" s="1349"/>
      <c r="Q21" s="1349"/>
      <c r="R21" s="1349"/>
      <c r="S21" s="1349"/>
      <c r="T21" s="1349"/>
      <c r="U21" s="1349"/>
      <c r="V21" s="1349"/>
      <c r="W21" s="1349"/>
      <c r="X21" s="1349"/>
      <c r="Y21" s="1349"/>
      <c r="Z21" s="1349"/>
      <c r="AA21" s="1349"/>
      <c r="AB21" s="1349"/>
      <c r="AC21" s="1349"/>
      <c r="AD21" s="1349"/>
      <c r="AE21" s="1349"/>
      <c r="AF21" s="18"/>
    </row>
    <row r="22" spans="1:32" ht="18" customHeight="1">
      <c r="A22" s="1344"/>
      <c r="B22" s="1346"/>
      <c r="C22" s="27"/>
      <c r="D22" s="48" t="s">
        <v>52</v>
      </c>
      <c r="E22" s="47" t="s">
        <v>34</v>
      </c>
      <c r="F22" s="123">
        <f>'[37]Biểu 38'!D21</f>
        <v>0</v>
      </c>
      <c r="G22" s="123">
        <f>'[37]Biểu 38'!E21</f>
        <v>0</v>
      </c>
      <c r="H22" s="123">
        <f>'[37]Biểu 38'!F21</f>
        <v>0</v>
      </c>
      <c r="J22" s="19"/>
      <c r="K22" s="19"/>
      <c r="L22" s="1349"/>
      <c r="M22" s="1349"/>
      <c r="N22" s="1349"/>
      <c r="O22" s="1349"/>
      <c r="P22" s="1349"/>
      <c r="Q22" s="1349"/>
      <c r="R22" s="1349"/>
      <c r="S22" s="1349"/>
      <c r="T22" s="1349"/>
      <c r="U22" s="1349"/>
      <c r="V22" s="1349"/>
      <c r="W22" s="1349"/>
      <c r="X22" s="1349"/>
      <c r="Y22" s="1349"/>
      <c r="Z22" s="1349"/>
      <c r="AA22" s="1349"/>
      <c r="AB22" s="1349"/>
      <c r="AC22" s="1349"/>
      <c r="AD22" s="1349"/>
      <c r="AE22" s="1349"/>
      <c r="AF22" s="18"/>
    </row>
    <row r="23" spans="1:32" ht="18.75">
      <c r="A23" s="1344"/>
      <c r="B23" s="1347"/>
      <c r="C23" s="27"/>
      <c r="D23" s="48" t="s">
        <v>53</v>
      </c>
      <c r="E23" s="47" t="s">
        <v>34</v>
      </c>
      <c r="F23" s="123">
        <f>'[37]Biểu 38'!D22</f>
        <v>3</v>
      </c>
      <c r="G23" s="123">
        <f>'[37]Biểu 38'!E22</f>
        <v>3</v>
      </c>
      <c r="H23" s="123">
        <f>'[37]Biểu 38'!F22</f>
        <v>3</v>
      </c>
      <c r="J23" s="19"/>
      <c r="K23" s="19"/>
      <c r="L23" s="1349"/>
      <c r="M23" s="1349"/>
      <c r="N23" s="1349"/>
      <c r="O23" s="1349"/>
      <c r="P23" s="1349"/>
      <c r="Q23" s="1349"/>
      <c r="R23" s="1349"/>
      <c r="S23" s="1349"/>
      <c r="T23" s="1349"/>
      <c r="U23" s="1349"/>
      <c r="V23" s="1349"/>
      <c r="W23" s="1349"/>
      <c r="X23" s="1349"/>
      <c r="Y23" s="1349"/>
      <c r="Z23" s="1349"/>
      <c r="AA23" s="1349"/>
      <c r="AB23" s="1349"/>
      <c r="AC23" s="1349"/>
      <c r="AD23" s="1349"/>
      <c r="AE23" s="1349"/>
      <c r="AF23" s="18"/>
    </row>
    <row r="24" spans="1:32" s="20" customFormat="1" ht="18.75" hidden="1">
      <c r="A24" s="1343" t="s">
        <v>17</v>
      </c>
      <c r="B24" s="1351" t="s">
        <v>78</v>
      </c>
      <c r="C24" s="27">
        <v>1</v>
      </c>
      <c r="D24" s="28" t="s">
        <v>40</v>
      </c>
      <c r="E24" s="27" t="s">
        <v>32</v>
      </c>
      <c r="F24" s="43"/>
      <c r="G24" s="43"/>
      <c r="H24" s="43"/>
      <c r="J24" s="19"/>
      <c r="K24" s="19"/>
      <c r="L24" s="1349"/>
      <c r="M24" s="1349"/>
      <c r="N24" s="1349"/>
      <c r="O24" s="1349"/>
      <c r="P24" s="1349"/>
      <c r="Q24" s="1349"/>
      <c r="R24" s="1349"/>
      <c r="S24" s="1349"/>
      <c r="T24" s="1349"/>
      <c r="U24" s="1349"/>
      <c r="V24" s="1349"/>
      <c r="W24" s="1349"/>
      <c r="X24" s="1349"/>
      <c r="Y24" s="1349"/>
      <c r="Z24" s="1349"/>
      <c r="AA24" s="1349"/>
      <c r="AB24" s="1349"/>
      <c r="AC24" s="1349"/>
      <c r="AD24" s="1349"/>
      <c r="AE24" s="1349"/>
      <c r="AF24" s="21"/>
    </row>
    <row r="25" spans="1:32" ht="18.75" hidden="1">
      <c r="A25" s="1344"/>
      <c r="B25" s="1351"/>
      <c r="C25" s="27"/>
      <c r="D25" s="46" t="s">
        <v>41</v>
      </c>
      <c r="E25" s="47" t="s">
        <v>32</v>
      </c>
      <c r="F25" s="49"/>
      <c r="G25" s="49"/>
      <c r="H25" s="49"/>
      <c r="J25" s="77"/>
      <c r="K25" s="1342"/>
      <c r="L25" s="1342"/>
      <c r="M25" s="1342"/>
      <c r="N25" s="1342"/>
      <c r="O25" s="1342"/>
      <c r="P25" s="1342"/>
      <c r="Q25" s="1342"/>
      <c r="R25" s="1342"/>
      <c r="S25" s="1342"/>
      <c r="T25" s="1342"/>
      <c r="U25" s="1342"/>
      <c r="V25" s="1342"/>
      <c r="W25" s="1342"/>
      <c r="X25" s="1342"/>
      <c r="Y25" s="1342"/>
      <c r="Z25" s="1342"/>
      <c r="AA25" s="1342"/>
      <c r="AB25" s="1342"/>
      <c r="AC25" s="1342"/>
      <c r="AD25" s="1342"/>
      <c r="AE25" s="1342"/>
      <c r="AF25" s="18"/>
    </row>
    <row r="26" spans="1:32" ht="18.75" hidden="1">
      <c r="A26" s="1344"/>
      <c r="B26" s="1351"/>
      <c r="C26" s="27"/>
      <c r="D26" s="46" t="s">
        <v>42</v>
      </c>
      <c r="E26" s="47" t="s">
        <v>32</v>
      </c>
      <c r="F26" s="49"/>
      <c r="G26" s="49"/>
      <c r="H26" s="49"/>
      <c r="J26" s="77"/>
      <c r="K26" s="1348"/>
      <c r="L26" s="1348"/>
      <c r="M26" s="1348"/>
      <c r="N26" s="1348"/>
      <c r="O26" s="1348"/>
      <c r="P26" s="1348"/>
      <c r="Q26" s="1348"/>
      <c r="R26" s="1349"/>
      <c r="S26" s="1349"/>
      <c r="T26" s="1349"/>
      <c r="U26" s="1349"/>
      <c r="V26" s="1349"/>
      <c r="W26" s="1349"/>
      <c r="X26" s="1349"/>
      <c r="Y26" s="1349"/>
      <c r="Z26" s="1349"/>
      <c r="AA26" s="1349"/>
      <c r="AB26" s="1349"/>
      <c r="AC26" s="1349"/>
      <c r="AD26" s="1349"/>
      <c r="AE26" s="1349"/>
      <c r="AF26" s="18"/>
    </row>
    <row r="27" spans="1:32" ht="33" hidden="1">
      <c r="A27" s="1344"/>
      <c r="B27" s="1351"/>
      <c r="C27" s="27"/>
      <c r="D27" s="46" t="s">
        <v>43</v>
      </c>
      <c r="E27" s="47" t="s">
        <v>33</v>
      </c>
      <c r="F27" s="49"/>
      <c r="G27" s="49"/>
      <c r="H27" s="49"/>
      <c r="J27" s="77"/>
      <c r="K27" s="1342"/>
      <c r="L27" s="1342"/>
      <c r="M27" s="1342"/>
      <c r="N27" s="1349"/>
      <c r="O27" s="1349"/>
      <c r="P27" s="1349"/>
      <c r="Q27" s="1349"/>
      <c r="R27" s="1349"/>
      <c r="S27" s="1349"/>
      <c r="T27" s="1349"/>
      <c r="U27" s="1349"/>
      <c r="V27" s="1349"/>
      <c r="W27" s="1349"/>
      <c r="X27" s="1349"/>
      <c r="Y27" s="1349"/>
      <c r="Z27" s="1349"/>
      <c r="AA27" s="1349"/>
      <c r="AB27" s="1349"/>
      <c r="AC27" s="1349"/>
      <c r="AD27" s="1349"/>
      <c r="AE27" s="1349"/>
      <c r="AF27" s="18"/>
    </row>
    <row r="28" spans="1:32" ht="18.75" hidden="1">
      <c r="A28" s="1344"/>
      <c r="B28" s="1351"/>
      <c r="C28" s="27">
        <v>2</v>
      </c>
      <c r="D28" s="28" t="s">
        <v>44</v>
      </c>
      <c r="E28" s="27" t="s">
        <v>34</v>
      </c>
      <c r="F28" s="43"/>
      <c r="G28" s="43"/>
      <c r="H28" s="43"/>
      <c r="J28" s="77"/>
      <c r="K28" s="1342"/>
      <c r="L28" s="1342"/>
      <c r="M28" s="1342"/>
      <c r="N28" s="1349"/>
      <c r="O28" s="1349"/>
      <c r="P28" s="1349"/>
      <c r="Q28" s="1349"/>
      <c r="R28" s="1349"/>
      <c r="S28" s="1349"/>
      <c r="T28" s="1349"/>
      <c r="U28" s="1349"/>
      <c r="V28" s="1349"/>
      <c r="W28" s="1350"/>
      <c r="X28" s="1350"/>
      <c r="Y28" s="1350"/>
      <c r="Z28" s="1350"/>
      <c r="AA28" s="1350"/>
      <c r="AB28" s="1350"/>
      <c r="AC28" s="1350"/>
      <c r="AD28" s="1350"/>
      <c r="AE28" s="1350"/>
      <c r="AF28" s="18"/>
    </row>
    <row r="29" spans="1:32" ht="36" hidden="1" customHeight="1">
      <c r="A29" s="1344"/>
      <c r="B29" s="1351"/>
      <c r="C29" s="27"/>
      <c r="D29" s="46" t="s">
        <v>45</v>
      </c>
      <c r="E29" s="47" t="s">
        <v>35</v>
      </c>
      <c r="F29" s="49"/>
      <c r="G29" s="49"/>
      <c r="H29" s="50"/>
      <c r="J29" s="77"/>
      <c r="K29" s="1342"/>
      <c r="L29" s="1342"/>
      <c r="M29" s="1342"/>
      <c r="N29" s="1349"/>
      <c r="O29" s="1349"/>
      <c r="P29" s="1349"/>
      <c r="Q29" s="1349"/>
      <c r="R29" s="1349"/>
      <c r="S29" s="1349"/>
      <c r="T29" s="1349"/>
      <c r="U29" s="1349"/>
      <c r="V29" s="1349"/>
      <c r="W29" s="1349"/>
      <c r="X29" s="1349"/>
      <c r="Y29" s="1349"/>
      <c r="Z29" s="1349"/>
      <c r="AA29" s="1349"/>
      <c r="AB29" s="1349"/>
      <c r="AC29" s="1349"/>
      <c r="AD29" s="1349"/>
      <c r="AE29" s="1349"/>
      <c r="AF29" s="18"/>
    </row>
    <row r="30" spans="1:32" ht="18.75" hidden="1">
      <c r="A30" s="1344"/>
      <c r="B30" s="1351"/>
      <c r="C30" s="27">
        <v>3</v>
      </c>
      <c r="D30" s="28" t="s">
        <v>46</v>
      </c>
      <c r="E30" s="27" t="s">
        <v>36</v>
      </c>
      <c r="F30" s="43"/>
      <c r="G30" s="43"/>
      <c r="H30" s="43"/>
      <c r="J30" s="77"/>
      <c r="K30" s="1342"/>
      <c r="L30" s="1342"/>
      <c r="M30" s="1342"/>
      <c r="N30" s="1348"/>
      <c r="O30" s="1348"/>
      <c r="P30" s="1348"/>
      <c r="Q30" s="1348"/>
      <c r="R30" s="1349"/>
      <c r="S30" s="1349"/>
      <c r="T30" s="1349"/>
      <c r="U30" s="1349"/>
      <c r="V30" s="1349"/>
      <c r="W30" s="1349"/>
      <c r="X30" s="1349"/>
      <c r="Y30" s="1349"/>
      <c r="Z30" s="1349"/>
      <c r="AA30" s="1349"/>
      <c r="AB30" s="1349"/>
      <c r="AC30" s="1349"/>
      <c r="AD30" s="1349"/>
      <c r="AE30" s="1349"/>
      <c r="AF30" s="18"/>
    </row>
    <row r="31" spans="1:32" ht="18.75" hidden="1">
      <c r="A31" s="1344"/>
      <c r="B31" s="1351"/>
      <c r="C31" s="27">
        <v>4</v>
      </c>
      <c r="D31" s="28" t="s">
        <v>47</v>
      </c>
      <c r="E31" s="27" t="s">
        <v>37</v>
      </c>
      <c r="F31" s="43"/>
      <c r="G31" s="43"/>
      <c r="H31" s="43"/>
      <c r="J31" s="77"/>
      <c r="K31" s="1342"/>
      <c r="L31" s="1342"/>
      <c r="M31" s="1342"/>
      <c r="N31" s="1349"/>
      <c r="O31" s="1349"/>
      <c r="P31" s="1349"/>
      <c r="Q31" s="1349"/>
      <c r="R31" s="1349"/>
      <c r="S31" s="1349"/>
      <c r="T31" s="1349"/>
      <c r="U31" s="1349"/>
      <c r="V31" s="1349"/>
      <c r="W31" s="1349"/>
      <c r="X31" s="1349"/>
      <c r="Y31" s="1349"/>
      <c r="Z31" s="1349"/>
      <c r="AA31" s="1349"/>
      <c r="AB31" s="1349"/>
      <c r="AC31" s="1349"/>
      <c r="AD31" s="1349"/>
      <c r="AE31" s="1349"/>
      <c r="AF31" s="18"/>
    </row>
    <row r="32" spans="1:32" ht="18.75" hidden="1">
      <c r="A32" s="1344"/>
      <c r="B32" s="1351"/>
      <c r="C32" s="27">
        <v>5</v>
      </c>
      <c r="D32" s="28" t="s">
        <v>48</v>
      </c>
      <c r="E32" s="27" t="s">
        <v>38</v>
      </c>
      <c r="F32" s="43"/>
      <c r="G32" s="43"/>
      <c r="H32" s="43"/>
      <c r="J32" s="77"/>
      <c r="K32" s="1342"/>
      <c r="L32" s="1342"/>
      <c r="M32" s="1342"/>
      <c r="N32" s="1348"/>
      <c r="O32" s="1348"/>
      <c r="P32" s="1348"/>
      <c r="Q32" s="1348"/>
      <c r="R32" s="1349"/>
      <c r="S32" s="1349"/>
      <c r="T32" s="1349"/>
      <c r="U32" s="1349"/>
      <c r="V32" s="1349"/>
      <c r="W32" s="1349"/>
      <c r="X32" s="1349"/>
      <c r="Y32" s="1349"/>
      <c r="Z32" s="1349"/>
      <c r="AA32" s="1349"/>
      <c r="AB32" s="1349"/>
      <c r="AC32" s="1349"/>
      <c r="AD32" s="1349"/>
      <c r="AE32" s="1349"/>
      <c r="AF32" s="18"/>
    </row>
    <row r="33" spans="1:32" ht="18.75" hidden="1">
      <c r="A33" s="1344"/>
      <c r="B33" s="1351"/>
      <c r="C33" s="27">
        <v>6</v>
      </c>
      <c r="D33" s="28" t="s">
        <v>49</v>
      </c>
      <c r="E33" s="27" t="s">
        <v>38</v>
      </c>
      <c r="F33" s="43"/>
      <c r="G33" s="43"/>
      <c r="H33" s="43"/>
      <c r="J33" s="77"/>
      <c r="K33" s="1342"/>
      <c r="L33" s="1342"/>
      <c r="M33" s="1342"/>
      <c r="N33" s="1348"/>
      <c r="O33" s="1348"/>
      <c r="P33" s="1348"/>
      <c r="Q33" s="1348"/>
      <c r="R33" s="1349"/>
      <c r="S33" s="1349"/>
      <c r="T33" s="1349"/>
      <c r="U33" s="1349"/>
      <c r="V33" s="1349"/>
      <c r="W33" s="1350"/>
      <c r="X33" s="1350"/>
      <c r="Y33" s="1350"/>
      <c r="Z33" s="1350"/>
      <c r="AA33" s="1350"/>
      <c r="AB33" s="1350"/>
      <c r="AC33" s="1350"/>
      <c r="AD33" s="1350"/>
      <c r="AE33" s="1350"/>
      <c r="AF33" s="18"/>
    </row>
    <row r="34" spans="1:32" ht="18.75" hidden="1">
      <c r="A34" s="1344"/>
      <c r="B34" s="1351"/>
      <c r="C34" s="27">
        <v>7</v>
      </c>
      <c r="D34" s="28" t="s">
        <v>50</v>
      </c>
      <c r="E34" s="27"/>
      <c r="F34" s="43"/>
      <c r="G34" s="43"/>
      <c r="H34" s="43"/>
      <c r="J34" s="77"/>
      <c r="K34" s="1342"/>
      <c r="L34" s="1342"/>
      <c r="M34" s="1342"/>
      <c r="N34" s="1348"/>
      <c r="O34" s="1348"/>
      <c r="P34" s="1348"/>
      <c r="Q34" s="1348"/>
      <c r="R34" s="1349"/>
      <c r="S34" s="1349"/>
      <c r="T34" s="1349"/>
      <c r="U34" s="1349"/>
      <c r="V34" s="1349"/>
      <c r="W34" s="1350"/>
      <c r="X34" s="1350"/>
      <c r="Y34" s="1350"/>
      <c r="Z34" s="1350"/>
      <c r="AA34" s="1350"/>
      <c r="AB34" s="1350"/>
      <c r="AC34" s="1350"/>
      <c r="AD34" s="1350"/>
      <c r="AE34" s="1350"/>
      <c r="AF34" s="18"/>
    </row>
    <row r="35" spans="1:32" ht="18.75" hidden="1">
      <c r="A35" s="1344"/>
      <c r="B35" s="1351"/>
      <c r="C35" s="27"/>
      <c r="D35" s="48" t="s">
        <v>51</v>
      </c>
      <c r="E35" s="47" t="s">
        <v>34</v>
      </c>
      <c r="F35" s="49"/>
      <c r="G35" s="49"/>
      <c r="H35" s="49"/>
      <c r="J35" s="77"/>
      <c r="K35" s="1342"/>
      <c r="L35" s="1342"/>
      <c r="M35" s="1342"/>
      <c r="N35" s="1348"/>
      <c r="O35" s="1348"/>
      <c r="P35" s="1348"/>
      <c r="Q35" s="1348"/>
      <c r="R35" s="1349"/>
      <c r="S35" s="1349"/>
      <c r="T35" s="1349"/>
      <c r="U35" s="1349"/>
      <c r="V35" s="1349"/>
      <c r="W35" s="1349"/>
      <c r="X35" s="1349"/>
      <c r="Y35" s="1349"/>
      <c r="Z35" s="1349"/>
      <c r="AA35" s="1349"/>
      <c r="AB35" s="1349"/>
      <c r="AC35" s="1349"/>
      <c r="AD35" s="1349"/>
      <c r="AE35" s="1349"/>
      <c r="AF35" s="18"/>
    </row>
    <row r="36" spans="1:32" ht="18.75" hidden="1">
      <c r="A36" s="1344"/>
      <c r="B36" s="1351"/>
      <c r="C36" s="27"/>
      <c r="D36" s="48" t="s">
        <v>52</v>
      </c>
      <c r="E36" s="47" t="s">
        <v>34</v>
      </c>
      <c r="F36" s="49"/>
      <c r="G36" s="49"/>
      <c r="H36" s="49"/>
      <c r="J36" s="77"/>
      <c r="K36" s="1342"/>
      <c r="L36" s="1342"/>
      <c r="M36" s="1342"/>
      <c r="N36" s="1348"/>
      <c r="O36" s="1348"/>
      <c r="P36" s="1348"/>
      <c r="Q36" s="1348"/>
      <c r="R36" s="1349"/>
      <c r="S36" s="1349"/>
      <c r="T36" s="1349"/>
      <c r="U36" s="1349"/>
      <c r="V36" s="1349"/>
      <c r="W36" s="1349"/>
      <c r="X36" s="1349"/>
      <c r="Y36" s="1349"/>
      <c r="Z36" s="1349"/>
      <c r="AA36" s="1349"/>
      <c r="AB36" s="1349"/>
      <c r="AC36" s="1349"/>
      <c r="AD36" s="1349"/>
      <c r="AE36" s="1349"/>
      <c r="AF36" s="18"/>
    </row>
    <row r="37" spans="1:32" ht="18.75" hidden="1">
      <c r="A37" s="1344"/>
      <c r="B37" s="1351"/>
      <c r="C37" s="27"/>
      <c r="D37" s="48" t="s">
        <v>53</v>
      </c>
      <c r="E37" s="47" t="s">
        <v>34</v>
      </c>
      <c r="F37" s="49"/>
      <c r="G37" s="49"/>
      <c r="H37" s="49"/>
      <c r="J37" s="77"/>
      <c r="K37" s="1342"/>
      <c r="L37" s="1342"/>
      <c r="M37" s="1342"/>
      <c r="N37" s="1349"/>
      <c r="O37" s="1349"/>
      <c r="P37" s="1349"/>
      <c r="Q37" s="1349"/>
      <c r="R37" s="1349"/>
      <c r="S37" s="1349"/>
      <c r="T37" s="1349"/>
      <c r="U37" s="1349"/>
      <c r="V37" s="1349"/>
      <c r="W37" s="1349"/>
      <c r="X37" s="1349"/>
      <c r="Y37" s="1349"/>
      <c r="Z37" s="1349"/>
      <c r="AA37" s="1349"/>
      <c r="AB37" s="1349"/>
      <c r="AC37" s="1349"/>
      <c r="AD37" s="1349"/>
      <c r="AE37" s="1349"/>
      <c r="AF37" s="18"/>
    </row>
    <row r="38" spans="1:32" ht="18" customHeight="1">
      <c r="J38" s="19"/>
      <c r="K38" s="1349"/>
      <c r="L38" s="1349"/>
      <c r="M38" s="1349"/>
      <c r="N38" s="1349"/>
      <c r="O38" s="1349"/>
      <c r="P38" s="1349"/>
      <c r="Q38" s="1349"/>
      <c r="R38" s="1349"/>
      <c r="S38" s="1349"/>
      <c r="T38" s="1349"/>
      <c r="U38" s="1349"/>
      <c r="V38" s="1349"/>
      <c r="W38" s="1349"/>
      <c r="X38" s="1349"/>
      <c r="Y38" s="1349"/>
      <c r="Z38" s="1349"/>
      <c r="AA38" s="1349"/>
      <c r="AB38" s="1349"/>
      <c r="AC38" s="1349"/>
      <c r="AD38" s="1349"/>
      <c r="AE38" s="1349"/>
      <c r="AF38" s="18"/>
    </row>
    <row r="39" spans="1:32" ht="18.600000000000001" customHeight="1">
      <c r="A39" s="1352" t="s">
        <v>71</v>
      </c>
      <c r="B39" s="1352"/>
      <c r="C39" s="2"/>
      <c r="D39" s="2"/>
      <c r="E39" s="2"/>
      <c r="F39" s="1319" t="s">
        <v>30</v>
      </c>
      <c r="G39" s="1338"/>
      <c r="H39" s="1338"/>
      <c r="J39" s="19"/>
      <c r="K39" s="1349"/>
      <c r="L39" s="1349"/>
      <c r="M39" s="1349"/>
      <c r="N39" s="1349"/>
      <c r="O39" s="1349"/>
      <c r="P39" s="1349"/>
      <c r="Q39" s="1349"/>
      <c r="R39" s="1349"/>
      <c r="S39" s="1349"/>
      <c r="T39" s="1349"/>
      <c r="U39" s="1349"/>
      <c r="V39" s="1349"/>
      <c r="W39" s="1349"/>
      <c r="X39" s="1349"/>
      <c r="Y39" s="1349"/>
      <c r="Z39" s="1349"/>
      <c r="AA39" s="1349"/>
      <c r="AB39" s="1349"/>
      <c r="AC39" s="1349"/>
      <c r="AD39" s="1349"/>
      <c r="AE39" s="1349"/>
      <c r="AF39" s="18"/>
    </row>
    <row r="40" spans="1:32" ht="18.75">
      <c r="J40" s="19"/>
      <c r="K40" s="1349"/>
      <c r="L40" s="1349"/>
      <c r="M40" s="1349"/>
      <c r="N40" s="1349"/>
      <c r="O40" s="1349"/>
      <c r="P40" s="1349"/>
      <c r="Q40" s="1349"/>
      <c r="R40" s="1349"/>
      <c r="S40" s="1349"/>
      <c r="T40" s="1349"/>
      <c r="U40" s="1349"/>
      <c r="V40" s="1349"/>
      <c r="W40" s="1349"/>
      <c r="X40" s="1349"/>
      <c r="Y40" s="1349"/>
      <c r="Z40" s="1349"/>
      <c r="AA40" s="1349"/>
      <c r="AB40" s="1349"/>
      <c r="AC40" s="1349"/>
      <c r="AD40" s="1349"/>
      <c r="AE40" s="1349"/>
      <c r="AF40" s="18"/>
    </row>
    <row r="41" spans="1:32" ht="18.75">
      <c r="J41" s="77"/>
      <c r="K41" s="1342"/>
      <c r="L41" s="1342"/>
      <c r="M41" s="1342"/>
      <c r="N41" s="1342"/>
      <c r="O41" s="1342"/>
      <c r="P41" s="1342"/>
      <c r="Q41" s="1342"/>
      <c r="R41" s="1342"/>
      <c r="S41" s="1342"/>
      <c r="T41" s="1342"/>
      <c r="U41" s="1342"/>
      <c r="V41" s="1342"/>
      <c r="W41" s="1342"/>
      <c r="X41" s="1342"/>
      <c r="Y41" s="1342"/>
      <c r="Z41" s="1342"/>
      <c r="AA41" s="1342"/>
      <c r="AB41" s="1342"/>
      <c r="AC41" s="1342"/>
      <c r="AD41" s="1342"/>
      <c r="AE41" s="77"/>
      <c r="AF41" s="18"/>
    </row>
    <row r="42" spans="1:32" ht="18.75">
      <c r="J42" s="77"/>
      <c r="K42" s="1348"/>
      <c r="L42" s="1348"/>
      <c r="M42" s="1348"/>
      <c r="N42" s="1348"/>
      <c r="O42" s="1348"/>
      <c r="P42" s="1348"/>
      <c r="Q42" s="1349"/>
      <c r="R42" s="1349"/>
      <c r="S42" s="1349"/>
      <c r="T42" s="1349"/>
      <c r="U42" s="1349"/>
      <c r="V42" s="1349"/>
      <c r="W42" s="1349"/>
      <c r="X42" s="1349"/>
      <c r="Y42" s="1349"/>
      <c r="Z42" s="1349"/>
      <c r="AA42" s="1349"/>
      <c r="AB42" s="1349"/>
      <c r="AC42" s="1349"/>
      <c r="AD42" s="1349"/>
      <c r="AE42" s="19"/>
      <c r="AF42" s="18"/>
    </row>
    <row r="43" spans="1:32" ht="18.75">
      <c r="J43" s="77"/>
      <c r="K43" s="1342"/>
      <c r="L43" s="1342"/>
      <c r="M43" s="1349"/>
      <c r="N43" s="1349"/>
      <c r="O43" s="1349"/>
      <c r="P43" s="1349"/>
      <c r="Q43" s="1349"/>
      <c r="R43" s="1349"/>
      <c r="S43" s="1349"/>
      <c r="T43" s="1349"/>
      <c r="U43" s="1349"/>
      <c r="V43" s="1349"/>
      <c r="W43" s="1349"/>
      <c r="X43" s="1349"/>
      <c r="Y43" s="1349"/>
      <c r="Z43" s="1349"/>
      <c r="AA43" s="1349"/>
      <c r="AB43" s="1349"/>
      <c r="AC43" s="1349"/>
      <c r="AD43" s="1349"/>
      <c r="AE43" s="19"/>
      <c r="AF43" s="18"/>
    </row>
    <row r="44" spans="1:32" ht="18.75">
      <c r="J44" s="77"/>
      <c r="K44" s="1342"/>
      <c r="L44" s="1342"/>
      <c r="M44" s="1349"/>
      <c r="N44" s="1349"/>
      <c r="O44" s="1349"/>
      <c r="P44" s="1349"/>
      <c r="Q44" s="1349"/>
      <c r="R44" s="1349"/>
      <c r="S44" s="1349"/>
      <c r="T44" s="1349"/>
      <c r="U44" s="1349"/>
      <c r="V44" s="1349"/>
      <c r="W44" s="1349"/>
      <c r="X44" s="1349"/>
      <c r="Y44" s="1349"/>
      <c r="Z44" s="1349"/>
      <c r="AA44" s="1349"/>
      <c r="AB44" s="1349"/>
      <c r="AC44" s="1349"/>
      <c r="AD44" s="1349"/>
      <c r="AE44" s="19"/>
      <c r="AF44" s="18"/>
    </row>
    <row r="45" spans="1:32" ht="36" customHeight="1">
      <c r="J45" s="77"/>
      <c r="K45" s="1342"/>
      <c r="L45" s="1342"/>
      <c r="M45" s="1349"/>
      <c r="N45" s="1349"/>
      <c r="O45" s="1349"/>
      <c r="P45" s="1349"/>
      <c r="Q45" s="1349"/>
      <c r="R45" s="1349"/>
      <c r="S45" s="1349"/>
      <c r="T45" s="1349"/>
      <c r="U45" s="1349"/>
      <c r="V45" s="1349"/>
      <c r="W45" s="1349"/>
      <c r="X45" s="1349"/>
      <c r="Y45" s="1349"/>
      <c r="Z45" s="1349"/>
      <c r="AA45" s="1349"/>
      <c r="AB45" s="1349"/>
      <c r="AC45" s="1349"/>
      <c r="AD45" s="1349"/>
      <c r="AE45" s="19"/>
      <c r="AF45" s="18"/>
    </row>
    <row r="46" spans="1:32" ht="18.75">
      <c r="J46" s="77"/>
      <c r="K46" s="1342"/>
      <c r="L46" s="1342"/>
      <c r="M46" s="1348"/>
      <c r="N46" s="1348"/>
      <c r="O46" s="1348"/>
      <c r="P46" s="1348"/>
      <c r="Q46" s="1349"/>
      <c r="R46" s="1349"/>
      <c r="S46" s="1349"/>
      <c r="T46" s="1349"/>
      <c r="U46" s="1349"/>
      <c r="V46" s="1349"/>
      <c r="W46" s="1349"/>
      <c r="X46" s="1349"/>
      <c r="Y46" s="1349"/>
      <c r="Z46" s="1349"/>
      <c r="AA46" s="1349"/>
      <c r="AB46" s="1349"/>
      <c r="AC46" s="1349"/>
      <c r="AD46" s="1349"/>
      <c r="AE46" s="19"/>
      <c r="AF46" s="18"/>
    </row>
    <row r="47" spans="1:32" ht="18.75">
      <c r="J47" s="77"/>
      <c r="K47" s="1342"/>
      <c r="L47" s="1342"/>
      <c r="M47" s="1349"/>
      <c r="N47" s="1349"/>
      <c r="O47" s="1349"/>
      <c r="P47" s="1349"/>
      <c r="Q47" s="1349"/>
      <c r="R47" s="1349"/>
      <c r="S47" s="1349"/>
      <c r="T47" s="1349"/>
      <c r="U47" s="1349"/>
      <c r="V47" s="1349"/>
      <c r="W47" s="1349"/>
      <c r="X47" s="1349"/>
      <c r="Y47" s="1349"/>
      <c r="Z47" s="1349"/>
      <c r="AA47" s="1349"/>
      <c r="AB47" s="1349"/>
      <c r="AC47" s="1349"/>
      <c r="AD47" s="1349"/>
      <c r="AE47" s="19"/>
      <c r="AF47" s="18"/>
    </row>
    <row r="48" spans="1:32" ht="18.75">
      <c r="J48" s="77"/>
      <c r="K48" s="1342"/>
      <c r="L48" s="1342"/>
      <c r="M48" s="1348"/>
      <c r="N48" s="1348"/>
      <c r="O48" s="1348"/>
      <c r="P48" s="1348"/>
      <c r="Q48" s="1349"/>
      <c r="R48" s="1349"/>
      <c r="S48" s="1349"/>
      <c r="T48" s="1349"/>
      <c r="U48" s="1349"/>
      <c r="V48" s="1350"/>
      <c r="W48" s="1350"/>
      <c r="X48" s="1350"/>
      <c r="Y48" s="1350"/>
      <c r="Z48" s="1350"/>
      <c r="AA48" s="1350"/>
      <c r="AB48" s="1350"/>
      <c r="AC48" s="1350"/>
      <c r="AD48" s="1350"/>
      <c r="AE48" s="22"/>
      <c r="AF48" s="18"/>
    </row>
    <row r="49" spans="10:32" ht="18.75">
      <c r="J49" s="77"/>
      <c r="K49" s="1342"/>
      <c r="L49" s="1342"/>
      <c r="M49" s="1348"/>
      <c r="N49" s="1348"/>
      <c r="O49" s="1348"/>
      <c r="P49" s="1348"/>
      <c r="Q49" s="1349"/>
      <c r="R49" s="1349"/>
      <c r="S49" s="1349"/>
      <c r="T49" s="1349"/>
      <c r="U49" s="1349"/>
      <c r="V49" s="1350"/>
      <c r="W49" s="1350"/>
      <c r="X49" s="1350"/>
      <c r="Y49" s="1350"/>
      <c r="Z49" s="1350"/>
      <c r="AA49" s="1350"/>
      <c r="AB49" s="1350"/>
      <c r="AC49" s="1350"/>
      <c r="AD49" s="1350"/>
      <c r="AE49" s="22"/>
      <c r="AF49" s="18"/>
    </row>
    <row r="50" spans="10:32" ht="18.75">
      <c r="J50" s="77"/>
      <c r="K50" s="1342"/>
      <c r="L50" s="1342"/>
      <c r="M50" s="1348"/>
      <c r="N50" s="1348"/>
      <c r="O50" s="1348"/>
      <c r="P50" s="1348"/>
      <c r="Q50" s="1349"/>
      <c r="R50" s="1349"/>
      <c r="S50" s="1349"/>
      <c r="T50" s="1349"/>
      <c r="U50" s="1349"/>
      <c r="V50" s="1350"/>
      <c r="W50" s="1350"/>
      <c r="X50" s="1350"/>
      <c r="Y50" s="1350"/>
      <c r="Z50" s="1350"/>
      <c r="AA50" s="1350"/>
      <c r="AB50" s="1350"/>
      <c r="AC50" s="1350"/>
      <c r="AD50" s="1350"/>
      <c r="AE50" s="22"/>
      <c r="AF50" s="18"/>
    </row>
    <row r="51" spans="10:32" ht="18.75">
      <c r="J51" s="77"/>
      <c r="K51" s="1342"/>
      <c r="L51" s="1342"/>
      <c r="M51" s="1348"/>
      <c r="N51" s="1348"/>
      <c r="O51" s="1348"/>
      <c r="P51" s="1348"/>
      <c r="Q51" s="1349"/>
      <c r="R51" s="1349"/>
      <c r="S51" s="1349"/>
      <c r="T51" s="1349"/>
      <c r="U51" s="1349"/>
      <c r="V51" s="1350"/>
      <c r="W51" s="1350"/>
      <c r="X51" s="1350"/>
      <c r="Y51" s="1350"/>
      <c r="Z51" s="1350"/>
      <c r="AA51" s="1350"/>
      <c r="AB51" s="1350"/>
      <c r="AC51" s="1350"/>
      <c r="AD51" s="1350"/>
      <c r="AE51" s="22"/>
      <c r="AF51" s="18"/>
    </row>
    <row r="52" spans="10:32" ht="18.75">
      <c r="J52" s="77"/>
      <c r="K52" s="1342"/>
      <c r="L52" s="1342"/>
      <c r="M52" s="1348"/>
      <c r="N52" s="1348"/>
      <c r="O52" s="1348"/>
      <c r="P52" s="1348"/>
      <c r="Q52" s="1349"/>
      <c r="R52" s="1349"/>
      <c r="S52" s="1349"/>
      <c r="T52" s="1349"/>
      <c r="U52" s="1349"/>
      <c r="V52" s="1349"/>
      <c r="W52" s="1349"/>
      <c r="X52" s="1349"/>
      <c r="Y52" s="1349"/>
      <c r="Z52" s="1349"/>
      <c r="AA52" s="1349"/>
      <c r="AB52" s="1349"/>
      <c r="AC52" s="1349"/>
      <c r="AD52" s="1349"/>
      <c r="AE52" s="19"/>
      <c r="AF52" s="18"/>
    </row>
    <row r="53" spans="10:32" ht="18.75">
      <c r="J53" s="77"/>
      <c r="K53" s="1342"/>
      <c r="L53" s="1342"/>
      <c r="M53" s="1349"/>
      <c r="N53" s="1349"/>
      <c r="O53" s="1349"/>
      <c r="P53" s="1349"/>
      <c r="Q53" s="1349"/>
      <c r="R53" s="1349"/>
      <c r="S53" s="1349"/>
      <c r="T53" s="1349"/>
      <c r="U53" s="1349"/>
      <c r="V53" s="1349"/>
      <c r="W53" s="1349"/>
      <c r="X53" s="1349"/>
      <c r="Y53" s="1349"/>
      <c r="Z53" s="1349"/>
      <c r="AA53" s="1349"/>
      <c r="AB53" s="1349"/>
      <c r="AC53" s="1349"/>
      <c r="AD53" s="1349"/>
      <c r="AE53" s="19"/>
      <c r="AF53" s="18"/>
    </row>
    <row r="54" spans="10:32" ht="18.75">
      <c r="J54" s="19"/>
      <c r="K54" s="1349"/>
      <c r="L54" s="1349"/>
      <c r="M54" s="1349"/>
      <c r="N54" s="1349"/>
      <c r="O54" s="1349"/>
      <c r="P54" s="1349"/>
      <c r="Q54" s="1349"/>
      <c r="R54" s="1349"/>
      <c r="S54" s="1349"/>
      <c r="T54" s="1349"/>
      <c r="U54" s="1349"/>
      <c r="V54" s="1349"/>
      <c r="W54" s="1349"/>
      <c r="X54" s="1349"/>
      <c r="Y54" s="1349"/>
      <c r="Z54" s="1349"/>
      <c r="AA54" s="1349"/>
      <c r="AB54" s="1349"/>
      <c r="AC54" s="1349"/>
      <c r="AD54" s="1349"/>
      <c r="AE54" s="19"/>
      <c r="AF54" s="18"/>
    </row>
    <row r="55" spans="10:32" ht="18.75">
      <c r="J55" s="19"/>
      <c r="K55" s="1349"/>
      <c r="L55" s="1349"/>
      <c r="M55" s="1349"/>
      <c r="N55" s="1349"/>
      <c r="O55" s="1349"/>
      <c r="P55" s="1349"/>
      <c r="Q55" s="1349"/>
      <c r="R55" s="1349"/>
      <c r="S55" s="1349"/>
      <c r="T55" s="1349"/>
      <c r="U55" s="1349"/>
      <c r="V55" s="1349"/>
      <c r="W55" s="1349"/>
      <c r="X55" s="1349"/>
      <c r="Y55" s="1349"/>
      <c r="Z55" s="1349"/>
      <c r="AA55" s="1349"/>
      <c r="AB55" s="1349"/>
      <c r="AC55" s="1349"/>
      <c r="AD55" s="1349"/>
      <c r="AE55" s="19"/>
      <c r="AF55" s="18"/>
    </row>
    <row r="56" spans="10:32" ht="18.75">
      <c r="J56" s="19"/>
      <c r="K56" s="1349"/>
      <c r="L56" s="1349"/>
      <c r="M56" s="1349"/>
      <c r="N56" s="1349"/>
      <c r="O56" s="1349"/>
      <c r="P56" s="1349"/>
      <c r="Q56" s="1349"/>
      <c r="R56" s="1349"/>
      <c r="S56" s="1349"/>
      <c r="T56" s="1349"/>
      <c r="U56" s="1349"/>
      <c r="V56" s="1349"/>
      <c r="W56" s="1349"/>
      <c r="X56" s="1349"/>
      <c r="Y56" s="1349"/>
      <c r="Z56" s="1349"/>
      <c r="AA56" s="1349"/>
      <c r="AB56" s="1349"/>
      <c r="AC56" s="1349"/>
      <c r="AD56" s="1349"/>
      <c r="AE56" s="19"/>
      <c r="AF56" s="18"/>
    </row>
    <row r="57" spans="10:32" ht="18.75">
      <c r="J57" s="77"/>
      <c r="K57" s="1342"/>
      <c r="L57" s="1342"/>
      <c r="M57" s="1342"/>
      <c r="N57" s="1342"/>
      <c r="O57" s="1342"/>
      <c r="P57" s="1342"/>
      <c r="Q57" s="1342"/>
      <c r="R57" s="1342"/>
      <c r="S57" s="1342"/>
      <c r="T57" s="1342"/>
      <c r="U57" s="1342"/>
      <c r="V57" s="1342"/>
      <c r="W57" s="1342"/>
      <c r="X57" s="1342"/>
      <c r="Y57" s="1342"/>
      <c r="Z57" s="1342"/>
      <c r="AA57" s="1342"/>
      <c r="AB57" s="1342"/>
      <c r="AC57" s="1342"/>
      <c r="AD57" s="1342"/>
      <c r="AE57" s="77"/>
      <c r="AF57" s="18"/>
    </row>
    <row r="58" spans="10:32" ht="18.75">
      <c r="J58" s="77"/>
      <c r="K58" s="1348"/>
      <c r="L58" s="1348"/>
      <c r="M58" s="1348"/>
      <c r="N58" s="1348"/>
      <c r="O58" s="1348"/>
      <c r="P58" s="1348"/>
      <c r="Q58" s="1348"/>
      <c r="R58" s="1349"/>
      <c r="S58" s="1349"/>
      <c r="T58" s="1349"/>
      <c r="U58" s="1349"/>
      <c r="V58" s="1349"/>
      <c r="W58" s="1349"/>
      <c r="X58" s="1349"/>
      <c r="Y58" s="1349"/>
      <c r="Z58" s="1349"/>
      <c r="AA58" s="1349"/>
      <c r="AB58" s="1349"/>
      <c r="AC58" s="1349"/>
      <c r="AD58" s="1349"/>
      <c r="AE58" s="19"/>
      <c r="AF58" s="18"/>
    </row>
    <row r="59" spans="10:32" ht="18.75">
      <c r="J59" s="77"/>
      <c r="K59" s="1342"/>
      <c r="L59" s="1342"/>
      <c r="M59" s="1342"/>
      <c r="N59" s="1349"/>
      <c r="O59" s="1349"/>
      <c r="P59" s="1349"/>
      <c r="Q59" s="1349"/>
      <c r="R59" s="1349"/>
      <c r="S59" s="1349"/>
      <c r="T59" s="1349"/>
      <c r="U59" s="1349"/>
      <c r="V59" s="1349"/>
      <c r="W59" s="1349"/>
      <c r="X59" s="1349"/>
      <c r="Y59" s="1349"/>
      <c r="Z59" s="1349"/>
      <c r="AA59" s="1349"/>
      <c r="AB59" s="1349"/>
      <c r="AC59" s="1349"/>
      <c r="AD59" s="1349"/>
      <c r="AE59" s="19"/>
      <c r="AF59" s="18"/>
    </row>
    <row r="60" spans="10:32" ht="18.75">
      <c r="J60" s="77"/>
      <c r="K60" s="1342"/>
      <c r="L60" s="1342"/>
      <c r="M60" s="1342"/>
      <c r="N60" s="1349"/>
      <c r="O60" s="1349"/>
      <c r="P60" s="1349"/>
      <c r="Q60" s="1349"/>
      <c r="R60" s="1349"/>
      <c r="S60" s="1349"/>
      <c r="T60" s="1349"/>
      <c r="U60" s="1349"/>
      <c r="V60" s="1349"/>
      <c r="W60" s="1349"/>
      <c r="X60" s="1349"/>
      <c r="Y60" s="1349"/>
      <c r="Z60" s="1349"/>
      <c r="AA60" s="1349"/>
      <c r="AB60" s="1349"/>
      <c r="AC60" s="1349"/>
      <c r="AD60" s="1349"/>
      <c r="AE60" s="19"/>
      <c r="AF60" s="18"/>
    </row>
    <row r="61" spans="10:32" ht="36" customHeight="1">
      <c r="J61" s="77"/>
      <c r="K61" s="1342"/>
      <c r="L61" s="1342"/>
      <c r="M61" s="1342"/>
      <c r="N61" s="1349"/>
      <c r="O61" s="1349"/>
      <c r="P61" s="1349"/>
      <c r="Q61" s="1349"/>
      <c r="R61" s="1349"/>
      <c r="S61" s="1349"/>
      <c r="T61" s="1349"/>
      <c r="U61" s="1349"/>
      <c r="V61" s="1349"/>
      <c r="W61" s="1349"/>
      <c r="X61" s="1349"/>
      <c r="Y61" s="1349"/>
      <c r="Z61" s="1349"/>
      <c r="AA61" s="1349"/>
      <c r="AB61" s="1349"/>
      <c r="AC61" s="1349"/>
      <c r="AD61" s="1349"/>
      <c r="AE61" s="19"/>
      <c r="AF61" s="18"/>
    </row>
    <row r="62" spans="10:32" ht="18.75">
      <c r="J62" s="77"/>
      <c r="K62" s="1342"/>
      <c r="L62" s="1342"/>
      <c r="M62" s="1342"/>
      <c r="N62" s="1348"/>
      <c r="O62" s="1348"/>
      <c r="P62" s="1348"/>
      <c r="Q62" s="1348"/>
      <c r="R62" s="1349"/>
      <c r="S62" s="1349"/>
      <c r="T62" s="1349"/>
      <c r="U62" s="1349"/>
      <c r="V62" s="1349"/>
      <c r="W62" s="1349"/>
      <c r="X62" s="1349"/>
      <c r="Y62" s="1349"/>
      <c r="Z62" s="1349"/>
      <c r="AA62" s="1349"/>
      <c r="AB62" s="1349"/>
      <c r="AC62" s="1349"/>
      <c r="AD62" s="1349"/>
      <c r="AE62" s="19"/>
      <c r="AF62" s="18"/>
    </row>
    <row r="63" spans="10:32" ht="18.75">
      <c r="J63" s="77"/>
      <c r="K63" s="1342"/>
      <c r="L63" s="1342"/>
      <c r="M63" s="1342"/>
      <c r="N63" s="1349"/>
      <c r="O63" s="1349"/>
      <c r="P63" s="1349"/>
      <c r="Q63" s="1349"/>
      <c r="R63" s="1349"/>
      <c r="S63" s="1349"/>
      <c r="T63" s="1349"/>
      <c r="U63" s="1349"/>
      <c r="V63" s="1349"/>
      <c r="W63" s="1349"/>
      <c r="X63" s="1349"/>
      <c r="Y63" s="1349"/>
      <c r="Z63" s="1349"/>
      <c r="AA63" s="1349"/>
      <c r="AB63" s="1349"/>
      <c r="AC63" s="1349"/>
      <c r="AD63" s="1349"/>
      <c r="AE63" s="19"/>
      <c r="AF63" s="18"/>
    </row>
    <row r="64" spans="10:32" ht="18.75">
      <c r="J64" s="77"/>
      <c r="K64" s="1342"/>
      <c r="L64" s="1342"/>
      <c r="M64" s="1342"/>
      <c r="N64" s="1348"/>
      <c r="O64" s="1348"/>
      <c r="P64" s="1348"/>
      <c r="Q64" s="1348"/>
      <c r="R64" s="1349"/>
      <c r="S64" s="1349"/>
      <c r="T64" s="1349"/>
      <c r="U64" s="1349"/>
      <c r="V64" s="1349"/>
      <c r="W64" s="1349"/>
      <c r="X64" s="1349"/>
      <c r="Y64" s="1349"/>
      <c r="Z64" s="1349"/>
      <c r="AA64" s="1350"/>
      <c r="AB64" s="1350"/>
      <c r="AC64" s="1350"/>
      <c r="AD64" s="1350"/>
      <c r="AE64" s="22"/>
      <c r="AF64" s="18"/>
    </row>
    <row r="65" spans="10:32" ht="18.75">
      <c r="J65" s="77"/>
      <c r="K65" s="1342"/>
      <c r="L65" s="1342"/>
      <c r="M65" s="1342"/>
      <c r="N65" s="1348"/>
      <c r="O65" s="1348"/>
      <c r="P65" s="1348"/>
      <c r="Q65" s="1348"/>
      <c r="R65" s="1349"/>
      <c r="S65" s="1349"/>
      <c r="T65" s="1349"/>
      <c r="U65" s="1349"/>
      <c r="V65" s="1349"/>
      <c r="W65" s="1349"/>
      <c r="X65" s="1349"/>
      <c r="Y65" s="1349"/>
      <c r="Z65" s="1349"/>
      <c r="AA65" s="1350"/>
      <c r="AB65" s="1350"/>
      <c r="AC65" s="1350"/>
      <c r="AD65" s="1350"/>
      <c r="AE65" s="22"/>
      <c r="AF65" s="18"/>
    </row>
    <row r="66" spans="10:32" ht="18.75">
      <c r="J66" s="77"/>
      <c r="K66" s="1342"/>
      <c r="L66" s="1342"/>
      <c r="M66" s="1342"/>
      <c r="N66" s="1348"/>
      <c r="O66" s="1348"/>
      <c r="P66" s="1348"/>
      <c r="Q66" s="1348"/>
      <c r="R66" s="1349"/>
      <c r="S66" s="1349"/>
      <c r="T66" s="1349"/>
      <c r="U66" s="1349"/>
      <c r="V66" s="1349"/>
      <c r="W66" s="1349"/>
      <c r="X66" s="1349"/>
      <c r="Y66" s="1349"/>
      <c r="Z66" s="1349"/>
      <c r="AA66" s="1349"/>
      <c r="AB66" s="1349"/>
      <c r="AC66" s="1349"/>
      <c r="AD66" s="1349"/>
      <c r="AE66" s="19"/>
      <c r="AF66" s="18"/>
    </row>
    <row r="67" spans="10:32" ht="18.75">
      <c r="J67" s="77"/>
      <c r="K67" s="1342"/>
      <c r="L67" s="1342"/>
      <c r="M67" s="1342"/>
      <c r="N67" s="1348"/>
      <c r="O67" s="1348"/>
      <c r="P67" s="1348"/>
      <c r="Q67" s="1348"/>
      <c r="R67" s="1349"/>
      <c r="S67" s="1349"/>
      <c r="T67" s="1349"/>
      <c r="U67" s="1349"/>
      <c r="V67" s="1349"/>
      <c r="W67" s="1349"/>
      <c r="X67" s="1349"/>
      <c r="Y67" s="1349"/>
      <c r="Z67" s="1349"/>
      <c r="AA67" s="1349"/>
      <c r="AB67" s="1349"/>
      <c r="AC67" s="1349"/>
      <c r="AD67" s="1349"/>
      <c r="AE67" s="19"/>
      <c r="AF67" s="18"/>
    </row>
    <row r="68" spans="10:32" ht="18.75">
      <c r="J68" s="77"/>
      <c r="K68" s="1342"/>
      <c r="L68" s="1342"/>
      <c r="M68" s="1342"/>
      <c r="N68" s="1348"/>
      <c r="O68" s="1348"/>
      <c r="P68" s="1348"/>
      <c r="Q68" s="1348"/>
      <c r="R68" s="1349"/>
      <c r="S68" s="1349"/>
      <c r="T68" s="1349"/>
      <c r="U68" s="1349"/>
      <c r="V68" s="1349"/>
      <c r="W68" s="1349"/>
      <c r="X68" s="1349"/>
      <c r="Y68" s="1349"/>
      <c r="Z68" s="1349"/>
      <c r="AA68" s="1349"/>
      <c r="AB68" s="1349"/>
      <c r="AC68" s="1349"/>
      <c r="AD68" s="1349"/>
      <c r="AE68" s="19"/>
      <c r="AF68" s="18"/>
    </row>
    <row r="69" spans="10:32" ht="18.75">
      <c r="J69" s="77"/>
      <c r="K69" s="1342"/>
      <c r="L69" s="1342"/>
      <c r="M69" s="1342"/>
      <c r="N69" s="1349"/>
      <c r="O69" s="1349"/>
      <c r="P69" s="1349"/>
      <c r="Q69" s="1349"/>
      <c r="R69" s="1349"/>
      <c r="S69" s="1349"/>
      <c r="T69" s="1349"/>
      <c r="U69" s="1349"/>
      <c r="V69" s="1349"/>
      <c r="W69" s="1349"/>
      <c r="X69" s="1349"/>
      <c r="Y69" s="1349"/>
      <c r="Z69" s="1349"/>
      <c r="AA69" s="1349"/>
      <c r="AB69" s="1349"/>
      <c r="AC69" s="1349"/>
      <c r="AD69" s="1349"/>
      <c r="AE69" s="19"/>
      <c r="AF69" s="18"/>
    </row>
    <row r="70" spans="10:32" ht="18.75">
      <c r="J70" s="19"/>
      <c r="K70" s="1349"/>
      <c r="L70" s="1349"/>
      <c r="M70" s="1349"/>
      <c r="N70" s="1349"/>
      <c r="O70" s="1349"/>
      <c r="P70" s="1349"/>
      <c r="Q70" s="1349"/>
      <c r="R70" s="1349"/>
      <c r="S70" s="1349"/>
      <c r="T70" s="1349"/>
      <c r="U70" s="1349"/>
      <c r="V70" s="1349"/>
      <c r="W70" s="1349"/>
      <c r="X70" s="1349"/>
      <c r="Y70" s="1349"/>
      <c r="Z70" s="1349"/>
      <c r="AA70" s="1349"/>
      <c r="AB70" s="1349"/>
      <c r="AC70" s="1349"/>
      <c r="AD70" s="1349"/>
      <c r="AE70" s="19"/>
      <c r="AF70" s="18"/>
    </row>
    <row r="71" spans="10:32" ht="18.75">
      <c r="J71" s="19"/>
      <c r="K71" s="1349"/>
      <c r="L71" s="1349"/>
      <c r="M71" s="1349"/>
      <c r="N71" s="1349"/>
      <c r="O71" s="1349"/>
      <c r="P71" s="1349"/>
      <c r="Q71" s="1349"/>
      <c r="R71" s="1349"/>
      <c r="S71" s="1349"/>
      <c r="T71" s="1349"/>
      <c r="U71" s="1349"/>
      <c r="V71" s="1349"/>
      <c r="W71" s="1349"/>
      <c r="X71" s="1349"/>
      <c r="Y71" s="1349"/>
      <c r="Z71" s="1349"/>
      <c r="AA71" s="1349"/>
      <c r="AB71" s="1349"/>
      <c r="AC71" s="1349"/>
      <c r="AD71" s="1349"/>
      <c r="AE71" s="19"/>
      <c r="AF71" s="18"/>
    </row>
    <row r="72" spans="10:32" ht="18.75">
      <c r="J72" s="19"/>
      <c r="K72" s="1349"/>
      <c r="L72" s="1349"/>
      <c r="M72" s="1349"/>
      <c r="N72" s="1349"/>
      <c r="O72" s="1349"/>
      <c r="P72" s="1349"/>
      <c r="Q72" s="1349"/>
      <c r="R72" s="1349"/>
      <c r="S72" s="1349"/>
      <c r="T72" s="1349"/>
      <c r="U72" s="1349"/>
      <c r="V72" s="1349"/>
      <c r="W72" s="1349"/>
      <c r="X72" s="1349"/>
      <c r="Y72" s="1349"/>
      <c r="Z72" s="1349"/>
      <c r="AA72" s="1349"/>
      <c r="AB72" s="1349"/>
      <c r="AC72" s="1349"/>
      <c r="AD72" s="1349"/>
      <c r="AE72" s="19"/>
      <c r="AF72" s="18"/>
    </row>
    <row r="73" spans="10:32" ht="18.75">
      <c r="J73" s="77"/>
      <c r="K73" s="1342"/>
      <c r="L73" s="1342"/>
      <c r="M73" s="1342"/>
      <c r="N73" s="1342"/>
      <c r="O73" s="1342"/>
      <c r="P73" s="1342"/>
      <c r="Q73" s="1342"/>
      <c r="R73" s="1342"/>
      <c r="S73" s="1342"/>
      <c r="T73" s="1342"/>
      <c r="U73" s="1342"/>
      <c r="V73" s="1342"/>
      <c r="W73" s="1342"/>
      <c r="X73" s="1342"/>
      <c r="Y73" s="1342"/>
      <c r="Z73" s="1342"/>
      <c r="AA73" s="1342"/>
      <c r="AB73" s="1342"/>
      <c r="AC73" s="1342"/>
      <c r="AD73" s="1342"/>
      <c r="AE73" s="77"/>
      <c r="AF73" s="18"/>
    </row>
    <row r="74" spans="10:32" ht="18.75">
      <c r="J74" s="77"/>
      <c r="K74" s="1348"/>
      <c r="L74" s="1348"/>
      <c r="M74" s="1348"/>
      <c r="N74" s="1348"/>
      <c r="O74" s="1348"/>
      <c r="P74" s="1348"/>
      <c r="Q74" s="1348"/>
      <c r="R74" s="1349"/>
      <c r="S74" s="1349"/>
      <c r="T74" s="1349"/>
      <c r="U74" s="1349"/>
      <c r="V74" s="1349"/>
      <c r="W74" s="1349"/>
      <c r="X74" s="1349"/>
      <c r="Y74" s="1349"/>
      <c r="Z74" s="1349"/>
      <c r="AA74" s="1349"/>
      <c r="AB74" s="1349"/>
      <c r="AC74" s="1349"/>
      <c r="AD74" s="1349"/>
      <c r="AE74" s="19"/>
      <c r="AF74" s="18"/>
    </row>
    <row r="75" spans="10:32" ht="18.75">
      <c r="J75" s="77"/>
      <c r="K75" s="1342"/>
      <c r="L75" s="1342"/>
      <c r="M75" s="1342"/>
      <c r="N75" s="1349"/>
      <c r="O75" s="1349"/>
      <c r="P75" s="1349"/>
      <c r="Q75" s="1349"/>
      <c r="R75" s="1349"/>
      <c r="S75" s="1349"/>
      <c r="T75" s="1349"/>
      <c r="U75" s="1349"/>
      <c r="V75" s="1349"/>
      <c r="W75" s="1349"/>
      <c r="X75" s="1349"/>
      <c r="Y75" s="1349"/>
      <c r="Z75" s="1349"/>
      <c r="AA75" s="1349"/>
      <c r="AB75" s="1349"/>
      <c r="AC75" s="1349"/>
      <c r="AD75" s="1349"/>
      <c r="AE75" s="19"/>
      <c r="AF75" s="18"/>
    </row>
    <row r="76" spans="10:32" ht="18.75">
      <c r="J76" s="77"/>
      <c r="K76" s="1342"/>
      <c r="L76" s="1342"/>
      <c r="M76" s="1342"/>
      <c r="N76" s="1349"/>
      <c r="O76" s="1349"/>
      <c r="P76" s="1349"/>
      <c r="Q76" s="1349"/>
      <c r="R76" s="1349"/>
      <c r="S76" s="1349"/>
      <c r="T76" s="1349"/>
      <c r="U76" s="1349"/>
      <c r="V76" s="1349"/>
      <c r="W76" s="1349"/>
      <c r="X76" s="1349"/>
      <c r="Y76" s="1349"/>
      <c r="Z76" s="1349"/>
      <c r="AA76" s="1349"/>
      <c r="AB76" s="1349"/>
      <c r="AC76" s="1349"/>
      <c r="AD76" s="1349"/>
      <c r="AE76" s="19"/>
      <c r="AF76" s="18"/>
    </row>
    <row r="77" spans="10:32" ht="36" customHeight="1">
      <c r="J77" s="77"/>
      <c r="K77" s="1342"/>
      <c r="L77" s="1342"/>
      <c r="M77" s="1342"/>
      <c r="N77" s="1349"/>
      <c r="O77" s="1349"/>
      <c r="P77" s="1349"/>
      <c r="Q77" s="1349"/>
      <c r="R77" s="1349"/>
      <c r="S77" s="1349"/>
      <c r="T77" s="1349"/>
      <c r="U77" s="1349"/>
      <c r="V77" s="1349"/>
      <c r="W77" s="1349"/>
      <c r="X77" s="1349"/>
      <c r="Y77" s="1349"/>
      <c r="Z77" s="1349"/>
      <c r="AA77" s="1349"/>
      <c r="AB77" s="1349"/>
      <c r="AC77" s="1349"/>
      <c r="AD77" s="1349"/>
      <c r="AE77" s="19"/>
      <c r="AF77" s="18"/>
    </row>
    <row r="78" spans="10:32" ht="18.75">
      <c r="J78" s="77"/>
      <c r="K78" s="1342"/>
      <c r="L78" s="1342"/>
      <c r="M78" s="1342"/>
      <c r="N78" s="1348"/>
      <c r="O78" s="1348"/>
      <c r="P78" s="1348"/>
      <c r="Q78" s="1348"/>
      <c r="R78" s="1349"/>
      <c r="S78" s="1349"/>
      <c r="T78" s="1349"/>
      <c r="U78" s="1349"/>
      <c r="V78" s="1349"/>
      <c r="W78" s="1349"/>
      <c r="X78" s="1349"/>
      <c r="Y78" s="1349"/>
      <c r="Z78" s="1349"/>
      <c r="AA78" s="1349"/>
      <c r="AB78" s="1349"/>
      <c r="AC78" s="1349"/>
      <c r="AD78" s="1349"/>
      <c r="AE78" s="19"/>
      <c r="AF78" s="18"/>
    </row>
    <row r="79" spans="10:32" ht="18.75">
      <c r="J79" s="77"/>
      <c r="K79" s="1342"/>
      <c r="L79" s="1342"/>
      <c r="M79" s="1342"/>
      <c r="N79" s="1349"/>
      <c r="O79" s="1349"/>
      <c r="P79" s="1349"/>
      <c r="Q79" s="1349"/>
      <c r="R79" s="1349"/>
      <c r="S79" s="1349"/>
      <c r="T79" s="1349"/>
      <c r="U79" s="1349"/>
      <c r="V79" s="1349"/>
      <c r="W79" s="1349"/>
      <c r="X79" s="1349"/>
      <c r="Y79" s="1349"/>
      <c r="Z79" s="1349"/>
      <c r="AA79" s="1349"/>
      <c r="AB79" s="1349"/>
      <c r="AC79" s="1349"/>
      <c r="AD79" s="1349"/>
      <c r="AE79" s="19"/>
      <c r="AF79" s="18"/>
    </row>
    <row r="80" spans="10:32" ht="18.75">
      <c r="J80" s="77"/>
      <c r="K80" s="1342"/>
      <c r="L80" s="1342"/>
      <c r="M80" s="1342"/>
      <c r="N80" s="1348"/>
      <c r="O80" s="1348"/>
      <c r="P80" s="1348"/>
      <c r="Q80" s="1348"/>
      <c r="R80" s="1349"/>
      <c r="S80" s="1349"/>
      <c r="T80" s="1349"/>
      <c r="U80" s="1349"/>
      <c r="V80" s="1349"/>
      <c r="W80" s="1350"/>
      <c r="X80" s="1350"/>
      <c r="Y80" s="1350"/>
      <c r="Z80" s="1350"/>
      <c r="AA80" s="1350"/>
      <c r="AB80" s="1350"/>
      <c r="AC80" s="1350"/>
      <c r="AD80" s="1350"/>
      <c r="AE80" s="22"/>
      <c r="AF80" s="18"/>
    </row>
    <row r="81" spans="10:32" ht="18.75">
      <c r="J81" s="77"/>
      <c r="K81" s="1342"/>
      <c r="L81" s="1342"/>
      <c r="M81" s="1342"/>
      <c r="N81" s="1348"/>
      <c r="O81" s="1348"/>
      <c r="P81" s="1348"/>
      <c r="Q81" s="1348"/>
      <c r="R81" s="1349"/>
      <c r="S81" s="1349"/>
      <c r="T81" s="1349"/>
      <c r="U81" s="1349"/>
      <c r="V81" s="1349"/>
      <c r="W81" s="1350"/>
      <c r="X81" s="1350"/>
      <c r="Y81" s="1350"/>
      <c r="Z81" s="1350"/>
      <c r="AA81" s="1350"/>
      <c r="AB81" s="1350"/>
      <c r="AC81" s="1350"/>
      <c r="AD81" s="1350"/>
      <c r="AE81" s="22"/>
      <c r="AF81" s="18"/>
    </row>
    <row r="82" spans="10:32" ht="18.75">
      <c r="J82" s="77"/>
      <c r="K82" s="1342"/>
      <c r="L82" s="1342"/>
      <c r="M82" s="1342"/>
      <c r="N82" s="1348"/>
      <c r="O82" s="1348"/>
      <c r="P82" s="1348"/>
      <c r="Q82" s="1348"/>
      <c r="R82" s="1349"/>
      <c r="S82" s="1349"/>
      <c r="T82" s="1349"/>
      <c r="U82" s="1349"/>
      <c r="V82" s="1349"/>
      <c r="W82" s="1350"/>
      <c r="X82" s="1350"/>
      <c r="Y82" s="1350"/>
      <c r="Z82" s="1350"/>
      <c r="AA82" s="1349"/>
      <c r="AB82" s="1349"/>
      <c r="AC82" s="1349"/>
      <c r="AD82" s="1349"/>
      <c r="AE82" s="22"/>
      <c r="AF82" s="18"/>
    </row>
    <row r="83" spans="10:32" ht="18.75">
      <c r="J83" s="77"/>
      <c r="K83" s="1342"/>
      <c r="L83" s="1342"/>
      <c r="M83" s="1342"/>
      <c r="N83" s="1348"/>
      <c r="O83" s="1348"/>
      <c r="P83" s="1348"/>
      <c r="Q83" s="1348"/>
      <c r="R83" s="1349"/>
      <c r="S83" s="1349"/>
      <c r="T83" s="1349"/>
      <c r="U83" s="1349"/>
      <c r="V83" s="1349"/>
      <c r="W83" s="1349"/>
      <c r="X83" s="1349"/>
      <c r="Y83" s="1349"/>
      <c r="Z83" s="1349"/>
      <c r="AA83" s="1349"/>
      <c r="AB83" s="1349"/>
      <c r="AC83" s="1349"/>
      <c r="AD83" s="1349"/>
      <c r="AE83" s="19"/>
      <c r="AF83" s="18"/>
    </row>
    <row r="84" spans="10:32" ht="18.75">
      <c r="J84" s="77"/>
      <c r="K84" s="1342"/>
      <c r="L84" s="1342"/>
      <c r="M84" s="1342"/>
      <c r="N84" s="1348"/>
      <c r="O84" s="1348"/>
      <c r="P84" s="1348"/>
      <c r="Q84" s="1348"/>
      <c r="R84" s="1349"/>
      <c r="S84" s="1349"/>
      <c r="T84" s="1349"/>
      <c r="U84" s="1349"/>
      <c r="V84" s="1349"/>
      <c r="W84" s="1349"/>
      <c r="X84" s="1349"/>
      <c r="Y84" s="1349"/>
      <c r="Z84" s="1349"/>
      <c r="AA84" s="1349"/>
      <c r="AB84" s="1349"/>
      <c r="AC84" s="1349"/>
      <c r="AD84" s="1349"/>
      <c r="AE84" s="19"/>
      <c r="AF84" s="18"/>
    </row>
    <row r="85" spans="10:32" ht="18.75">
      <c r="J85" s="77"/>
      <c r="K85" s="1342"/>
      <c r="L85" s="1342"/>
      <c r="M85" s="1342"/>
      <c r="N85" s="1349"/>
      <c r="O85" s="1349"/>
      <c r="P85" s="1349"/>
      <c r="Q85" s="1349"/>
      <c r="R85" s="1349"/>
      <c r="S85" s="1349"/>
      <c r="T85" s="1349"/>
      <c r="U85" s="1349"/>
      <c r="V85" s="1349"/>
      <c r="W85" s="1349"/>
      <c r="X85" s="1349"/>
      <c r="Y85" s="1349"/>
      <c r="Z85" s="1349"/>
      <c r="AA85" s="1349"/>
      <c r="AB85" s="1349"/>
      <c r="AC85" s="1349"/>
      <c r="AD85" s="1349"/>
      <c r="AE85" s="19"/>
      <c r="AF85" s="18"/>
    </row>
    <row r="86" spans="10:32" ht="18.75">
      <c r="J86" s="19"/>
      <c r="K86" s="1349"/>
      <c r="L86" s="1349"/>
      <c r="M86" s="1349"/>
      <c r="N86" s="1349"/>
      <c r="O86" s="1349"/>
      <c r="P86" s="1349"/>
      <c r="Q86" s="1349"/>
      <c r="R86" s="1349"/>
      <c r="S86" s="1349"/>
      <c r="T86" s="1349"/>
      <c r="U86" s="1349"/>
      <c r="V86" s="1349"/>
      <c r="W86" s="1349"/>
      <c r="X86" s="1349"/>
      <c r="Y86" s="1349"/>
      <c r="Z86" s="1349"/>
      <c r="AA86" s="1349"/>
      <c r="AB86" s="1349"/>
      <c r="AC86" s="1349"/>
      <c r="AD86" s="1349"/>
      <c r="AE86" s="19"/>
      <c r="AF86" s="18"/>
    </row>
    <row r="87" spans="10:32" ht="18.75">
      <c r="J87" s="19"/>
      <c r="K87" s="1349"/>
      <c r="L87" s="1349"/>
      <c r="M87" s="1349"/>
      <c r="N87" s="1349"/>
      <c r="O87" s="1349"/>
      <c r="P87" s="1349"/>
      <c r="Q87" s="1349"/>
      <c r="R87" s="1349"/>
      <c r="S87" s="1349"/>
      <c r="T87" s="1349"/>
      <c r="U87" s="1349"/>
      <c r="V87" s="1349"/>
      <c r="W87" s="1349"/>
      <c r="X87" s="1349"/>
      <c r="Y87" s="1349"/>
      <c r="Z87" s="1349"/>
      <c r="AA87" s="1349"/>
      <c r="AB87" s="1349"/>
      <c r="AC87" s="1349"/>
      <c r="AD87" s="1349"/>
      <c r="AE87" s="19"/>
      <c r="AF87" s="18"/>
    </row>
    <row r="88" spans="10:32" ht="18.75">
      <c r="J88" s="19"/>
      <c r="K88" s="1349"/>
      <c r="L88" s="1349"/>
      <c r="M88" s="1349"/>
      <c r="N88" s="1349"/>
      <c r="O88" s="1349"/>
      <c r="P88" s="1349"/>
      <c r="Q88" s="1349"/>
      <c r="R88" s="1349"/>
      <c r="S88" s="1349"/>
      <c r="T88" s="1349"/>
      <c r="U88" s="1349"/>
      <c r="V88" s="1349"/>
      <c r="W88" s="1349"/>
      <c r="X88" s="1349"/>
      <c r="Y88" s="1349"/>
      <c r="Z88" s="1349"/>
      <c r="AA88" s="1349"/>
      <c r="AB88" s="1349"/>
      <c r="AC88" s="1349"/>
      <c r="AD88" s="1349"/>
      <c r="AE88" s="19"/>
      <c r="AF88" s="18"/>
    </row>
    <row r="89" spans="10:32" ht="18.75">
      <c r="J89" s="77"/>
      <c r="K89" s="1342"/>
      <c r="L89" s="1342"/>
      <c r="M89" s="1342"/>
      <c r="N89" s="1342"/>
      <c r="O89" s="1342"/>
      <c r="P89" s="1342"/>
      <c r="Q89" s="1342"/>
      <c r="R89" s="1342"/>
      <c r="S89" s="1342"/>
      <c r="T89" s="1342"/>
      <c r="U89" s="1342"/>
      <c r="V89" s="1342"/>
      <c r="W89" s="1342"/>
      <c r="X89" s="1342"/>
      <c r="Y89" s="1342"/>
      <c r="Z89" s="1342"/>
      <c r="AA89" s="1342"/>
      <c r="AB89" s="1342"/>
      <c r="AC89" s="1342"/>
      <c r="AD89" s="1342"/>
      <c r="AE89" s="77"/>
      <c r="AF89" s="18"/>
    </row>
    <row r="90" spans="10:32" ht="18.75">
      <c r="J90" s="77"/>
      <c r="K90" s="1348"/>
      <c r="L90" s="1348"/>
      <c r="M90" s="1348"/>
      <c r="N90" s="1348"/>
      <c r="O90" s="1348"/>
      <c r="P90" s="1348"/>
      <c r="Q90" s="1348"/>
      <c r="R90" s="1349"/>
      <c r="S90" s="1349"/>
      <c r="T90" s="1349"/>
      <c r="U90" s="1349"/>
      <c r="V90" s="1349"/>
      <c r="W90" s="1350"/>
      <c r="X90" s="1350"/>
      <c r="Y90" s="1350"/>
      <c r="Z90" s="1350"/>
      <c r="AA90" s="1350"/>
      <c r="AB90" s="1350"/>
      <c r="AC90" s="1350"/>
      <c r="AD90" s="1350"/>
      <c r="AE90" s="22"/>
      <c r="AF90" s="18"/>
    </row>
    <row r="91" spans="10:32" ht="18.75">
      <c r="J91" s="77"/>
      <c r="K91" s="1342"/>
      <c r="L91" s="1342"/>
      <c r="M91" s="1342"/>
      <c r="N91" s="1349"/>
      <c r="O91" s="1349"/>
      <c r="P91" s="1349"/>
      <c r="Q91" s="1349"/>
      <c r="R91" s="1349"/>
      <c r="S91" s="1349"/>
      <c r="T91" s="1349"/>
      <c r="U91" s="1349"/>
      <c r="V91" s="1349"/>
      <c r="W91" s="1349"/>
      <c r="X91" s="1349"/>
      <c r="Y91" s="1349"/>
      <c r="Z91" s="1349"/>
      <c r="AA91" s="1349"/>
      <c r="AB91" s="1349"/>
      <c r="AC91" s="1349"/>
      <c r="AD91" s="1349"/>
      <c r="AE91" s="19"/>
      <c r="AF91" s="18"/>
    </row>
    <row r="92" spans="10:32" ht="18.75">
      <c r="J92" s="77"/>
      <c r="K92" s="1342"/>
      <c r="L92" s="1342"/>
      <c r="M92" s="1342"/>
      <c r="N92" s="1349"/>
      <c r="O92" s="1349"/>
      <c r="P92" s="1349"/>
      <c r="Q92" s="1349"/>
      <c r="R92" s="1349"/>
      <c r="S92" s="1349"/>
      <c r="T92" s="1349"/>
      <c r="U92" s="1349"/>
      <c r="V92" s="1349"/>
      <c r="W92" s="1350"/>
      <c r="X92" s="1350"/>
      <c r="Y92" s="1350"/>
      <c r="Z92" s="1350"/>
      <c r="AA92" s="1350"/>
      <c r="AB92" s="1350"/>
      <c r="AC92" s="1350"/>
      <c r="AD92" s="1350"/>
      <c r="AE92" s="22"/>
      <c r="AF92" s="18"/>
    </row>
    <row r="93" spans="10:32" ht="36" customHeight="1">
      <c r="J93" s="77"/>
      <c r="K93" s="1342"/>
      <c r="L93" s="1342"/>
      <c r="M93" s="1342"/>
      <c r="N93" s="1349"/>
      <c r="O93" s="1349"/>
      <c r="P93" s="1349"/>
      <c r="Q93" s="1349"/>
      <c r="R93" s="1349"/>
      <c r="S93" s="1349"/>
      <c r="T93" s="1349"/>
      <c r="U93" s="1349"/>
      <c r="V93" s="1349"/>
      <c r="W93" s="1349"/>
      <c r="X93" s="1349"/>
      <c r="Y93" s="1349"/>
      <c r="Z93" s="1349"/>
      <c r="AA93" s="1349"/>
      <c r="AB93" s="1349"/>
      <c r="AC93" s="1349"/>
      <c r="AD93" s="1349"/>
      <c r="AE93" s="19"/>
      <c r="AF93" s="18"/>
    </row>
    <row r="94" spans="10:32" ht="18.75">
      <c r="J94" s="77"/>
      <c r="K94" s="1342"/>
      <c r="L94" s="1342"/>
      <c r="M94" s="1342"/>
      <c r="N94" s="1348"/>
      <c r="O94" s="1348"/>
      <c r="P94" s="1348"/>
      <c r="Q94" s="1348"/>
      <c r="R94" s="1349"/>
      <c r="S94" s="1349"/>
      <c r="T94" s="1349"/>
      <c r="U94" s="1349"/>
      <c r="V94" s="1349"/>
      <c r="W94" s="1349"/>
      <c r="X94" s="1349"/>
      <c r="Y94" s="1349"/>
      <c r="Z94" s="1349"/>
      <c r="AA94" s="1349"/>
      <c r="AB94" s="1349"/>
      <c r="AC94" s="1349"/>
      <c r="AD94" s="1349"/>
      <c r="AE94" s="19"/>
      <c r="AF94" s="18"/>
    </row>
    <row r="95" spans="10:32" ht="18.75">
      <c r="J95" s="77"/>
      <c r="K95" s="1342"/>
      <c r="L95" s="1342"/>
      <c r="M95" s="1342"/>
      <c r="N95" s="1349"/>
      <c r="O95" s="1349"/>
      <c r="P95" s="1349"/>
      <c r="Q95" s="1349"/>
      <c r="R95" s="1349"/>
      <c r="S95" s="1349"/>
      <c r="T95" s="1349"/>
      <c r="U95" s="1349"/>
      <c r="V95" s="1349"/>
      <c r="W95" s="1349"/>
      <c r="X95" s="1349"/>
      <c r="Y95" s="1349"/>
      <c r="Z95" s="1349"/>
      <c r="AA95" s="1349"/>
      <c r="AB95" s="1349"/>
      <c r="AC95" s="1349"/>
      <c r="AD95" s="1349"/>
      <c r="AE95" s="19"/>
      <c r="AF95" s="18"/>
    </row>
    <row r="96" spans="10:32" ht="18.75">
      <c r="J96" s="78"/>
      <c r="K96" s="1342"/>
      <c r="L96" s="1342"/>
      <c r="M96" s="1342"/>
      <c r="N96" s="1348"/>
      <c r="O96" s="1348"/>
      <c r="P96" s="1348"/>
      <c r="Q96" s="1348"/>
      <c r="R96" s="1349"/>
      <c r="S96" s="1349"/>
      <c r="T96" s="1349"/>
      <c r="U96" s="1349"/>
      <c r="V96" s="1349"/>
      <c r="W96" s="1350"/>
      <c r="X96" s="1350"/>
      <c r="Y96" s="1350"/>
      <c r="Z96" s="1350"/>
      <c r="AA96" s="1350"/>
      <c r="AB96" s="1350"/>
      <c r="AC96" s="1350"/>
      <c r="AD96" s="1350"/>
      <c r="AE96" s="22"/>
      <c r="AF96" s="18"/>
    </row>
    <row r="97" spans="10:32" ht="18.75">
      <c r="J97" s="77"/>
      <c r="K97" s="1342"/>
      <c r="L97" s="1342"/>
      <c r="M97" s="1342"/>
      <c r="N97" s="1348"/>
      <c r="O97" s="1348"/>
      <c r="P97" s="1348"/>
      <c r="Q97" s="1348"/>
      <c r="R97" s="1349"/>
      <c r="S97" s="1349"/>
      <c r="T97" s="1349"/>
      <c r="U97" s="1349"/>
      <c r="V97" s="1349"/>
      <c r="W97" s="1350"/>
      <c r="X97" s="1350"/>
      <c r="Y97" s="1350"/>
      <c r="Z97" s="1350"/>
      <c r="AA97" s="1350"/>
      <c r="AB97" s="1350"/>
      <c r="AC97" s="1350"/>
      <c r="AD97" s="1350"/>
      <c r="AE97" s="22"/>
      <c r="AF97" s="18"/>
    </row>
    <row r="98" spans="10:32" ht="18.75">
      <c r="J98" s="77"/>
      <c r="K98" s="1342"/>
      <c r="L98" s="1342"/>
      <c r="M98" s="1342"/>
      <c r="N98" s="1348"/>
      <c r="O98" s="1348"/>
      <c r="P98" s="1348"/>
      <c r="Q98" s="1348"/>
      <c r="R98" s="1349"/>
      <c r="S98" s="1349"/>
      <c r="T98" s="1349"/>
      <c r="U98" s="1349"/>
      <c r="V98" s="1349"/>
      <c r="W98" s="1350"/>
      <c r="X98" s="1350"/>
      <c r="Y98" s="1350"/>
      <c r="Z98" s="1350"/>
      <c r="AA98" s="1349"/>
      <c r="AB98" s="1349"/>
      <c r="AC98" s="1349"/>
      <c r="AD98" s="1349"/>
      <c r="AE98" s="22"/>
      <c r="AF98" s="18"/>
    </row>
    <row r="99" spans="10:32" ht="18.75">
      <c r="J99" s="77"/>
      <c r="K99" s="1342"/>
      <c r="L99" s="1342"/>
      <c r="M99" s="1342"/>
      <c r="N99" s="1348"/>
      <c r="O99" s="1348"/>
      <c r="P99" s="1348"/>
      <c r="Q99" s="1348"/>
      <c r="R99" s="1349"/>
      <c r="S99" s="1349"/>
      <c r="T99" s="1349"/>
      <c r="U99" s="1349"/>
      <c r="V99" s="1349"/>
      <c r="W99" s="1349"/>
      <c r="X99" s="1349"/>
      <c r="Y99" s="1349"/>
      <c r="Z99" s="1349"/>
      <c r="AA99" s="1349"/>
      <c r="AB99" s="1349"/>
      <c r="AC99" s="1349"/>
      <c r="AD99" s="1349"/>
      <c r="AE99" s="19"/>
      <c r="AF99" s="18"/>
    </row>
    <row r="100" spans="10:32" ht="18.75">
      <c r="J100" s="77"/>
      <c r="K100" s="1342"/>
      <c r="L100" s="1342"/>
      <c r="M100" s="1342"/>
      <c r="N100" s="1348"/>
      <c r="O100" s="1348"/>
      <c r="P100" s="1348"/>
      <c r="Q100" s="1348"/>
      <c r="R100" s="1349"/>
      <c r="S100" s="1349"/>
      <c r="T100" s="1349"/>
      <c r="U100" s="1349"/>
      <c r="V100" s="1349"/>
      <c r="W100" s="1349"/>
      <c r="X100" s="1349"/>
      <c r="Y100" s="1349"/>
      <c r="Z100" s="1349"/>
      <c r="AA100" s="1349"/>
      <c r="AB100" s="1349"/>
      <c r="AC100" s="1349"/>
      <c r="AD100" s="1349"/>
      <c r="AE100" s="19"/>
      <c r="AF100" s="18"/>
    </row>
    <row r="101" spans="10:32" ht="18.75">
      <c r="J101" s="77"/>
      <c r="K101" s="1342"/>
      <c r="L101" s="1342"/>
      <c r="M101" s="1342"/>
      <c r="N101" s="1349"/>
      <c r="O101" s="1349"/>
      <c r="P101" s="1349"/>
      <c r="Q101" s="1349"/>
      <c r="R101" s="1349"/>
      <c r="S101" s="1349"/>
      <c r="T101" s="1349"/>
      <c r="U101" s="1349"/>
      <c r="V101" s="1349"/>
      <c r="W101" s="1349"/>
      <c r="X101" s="1349"/>
      <c r="Y101" s="1349"/>
      <c r="Z101" s="1349"/>
      <c r="AA101" s="1349"/>
      <c r="AB101" s="1349"/>
      <c r="AC101" s="1349"/>
      <c r="AD101" s="1349"/>
      <c r="AE101" s="19"/>
      <c r="AF101" s="18"/>
    </row>
    <row r="102" spans="10:32" ht="18.75">
      <c r="J102" s="19"/>
      <c r="K102" s="1349"/>
      <c r="L102" s="1349"/>
      <c r="M102" s="1349"/>
      <c r="N102" s="1349"/>
      <c r="O102" s="1349"/>
      <c r="P102" s="1349"/>
      <c r="Q102" s="1349"/>
      <c r="R102" s="1349"/>
      <c r="S102" s="1349"/>
      <c r="T102" s="1349"/>
      <c r="U102" s="1349"/>
      <c r="V102" s="1349"/>
      <c r="W102" s="1349"/>
      <c r="X102" s="1349"/>
      <c r="Y102" s="1349"/>
      <c r="Z102" s="1349"/>
      <c r="AA102" s="1349"/>
      <c r="AB102" s="1349"/>
      <c r="AC102" s="1349"/>
      <c r="AD102" s="1349"/>
      <c r="AE102" s="19"/>
      <c r="AF102" s="18"/>
    </row>
    <row r="103" spans="10:32" ht="18.75">
      <c r="J103" s="19"/>
      <c r="K103" s="1349"/>
      <c r="L103" s="1349"/>
      <c r="M103" s="1349"/>
      <c r="N103" s="1349"/>
      <c r="O103" s="1349"/>
      <c r="P103" s="1349"/>
      <c r="Q103" s="1349"/>
      <c r="R103" s="1349"/>
      <c r="S103" s="1349"/>
      <c r="T103" s="1349"/>
      <c r="U103" s="1349"/>
      <c r="V103" s="1349"/>
      <c r="W103" s="1349"/>
      <c r="X103" s="1349"/>
      <c r="Y103" s="1349"/>
      <c r="Z103" s="1349"/>
      <c r="AA103" s="1349"/>
      <c r="AB103" s="1349"/>
      <c r="AC103" s="1349"/>
      <c r="AD103" s="1349"/>
      <c r="AE103" s="19"/>
      <c r="AF103" s="18"/>
    </row>
    <row r="104" spans="10:32" ht="18.75">
      <c r="J104" s="19"/>
      <c r="K104" s="1349"/>
      <c r="L104" s="1349"/>
      <c r="M104" s="1349"/>
      <c r="N104" s="1349"/>
      <c r="O104" s="1349"/>
      <c r="P104" s="1349"/>
      <c r="Q104" s="1349"/>
      <c r="R104" s="1349"/>
      <c r="S104" s="1349"/>
      <c r="T104" s="1349"/>
      <c r="U104" s="1349"/>
      <c r="V104" s="1349"/>
      <c r="W104" s="1349"/>
      <c r="X104" s="1349"/>
      <c r="Y104" s="1349"/>
      <c r="Z104" s="1349"/>
      <c r="AA104" s="1349"/>
      <c r="AB104" s="1349"/>
      <c r="AC104" s="1349"/>
      <c r="AD104" s="1349"/>
      <c r="AE104" s="19"/>
      <c r="AF104" s="18"/>
    </row>
    <row r="105" spans="10:32" ht="18.75">
      <c r="J105" s="77"/>
      <c r="K105" s="1342"/>
      <c r="L105" s="1342"/>
      <c r="M105" s="1342"/>
      <c r="N105" s="1342"/>
      <c r="O105" s="1342"/>
      <c r="P105" s="1342"/>
      <c r="Q105" s="1342"/>
      <c r="R105" s="1342"/>
      <c r="S105" s="1342"/>
      <c r="T105" s="1342"/>
      <c r="U105" s="1342"/>
      <c r="V105" s="1342"/>
      <c r="W105" s="1342"/>
      <c r="X105" s="1342"/>
      <c r="Y105" s="1342"/>
      <c r="Z105" s="1342"/>
      <c r="AA105" s="1342"/>
      <c r="AB105" s="1342"/>
      <c r="AC105" s="1342"/>
      <c r="AD105" s="1342"/>
      <c r="AE105" s="77"/>
      <c r="AF105" s="18"/>
    </row>
    <row r="106" spans="10:32" ht="18.75">
      <c r="J106" s="77"/>
      <c r="K106" s="1348"/>
      <c r="L106" s="1348"/>
      <c r="M106" s="1348"/>
      <c r="N106" s="1348"/>
      <c r="O106" s="1348"/>
      <c r="P106" s="1348"/>
      <c r="Q106" s="1348"/>
      <c r="R106" s="1348"/>
      <c r="S106" s="1349"/>
      <c r="T106" s="1349"/>
      <c r="U106" s="1349"/>
      <c r="V106" s="1349"/>
      <c r="W106" s="1349"/>
      <c r="X106" s="1349"/>
      <c r="Y106" s="1349"/>
      <c r="Z106" s="1349"/>
      <c r="AA106" s="1349"/>
      <c r="AB106" s="1349"/>
      <c r="AC106" s="1349"/>
      <c r="AD106" s="1349"/>
      <c r="AE106" s="19"/>
      <c r="AF106" s="18"/>
    </row>
    <row r="107" spans="10:32" ht="18.75">
      <c r="J107" s="77"/>
      <c r="K107" s="1342"/>
      <c r="L107" s="1342"/>
      <c r="M107" s="1342"/>
      <c r="N107" s="1349"/>
      <c r="O107" s="1349"/>
      <c r="P107" s="1349"/>
      <c r="Q107" s="1349"/>
      <c r="R107" s="1349"/>
      <c r="S107" s="1349"/>
      <c r="T107" s="1349"/>
      <c r="U107" s="1349"/>
      <c r="V107" s="1349"/>
      <c r="W107" s="1349"/>
      <c r="X107" s="1349"/>
      <c r="Y107" s="1349"/>
      <c r="Z107" s="1349"/>
      <c r="AA107" s="1349"/>
      <c r="AB107" s="1349"/>
      <c r="AC107" s="1349"/>
      <c r="AD107" s="1349"/>
      <c r="AE107" s="19"/>
      <c r="AF107" s="18"/>
    </row>
    <row r="108" spans="10:32" ht="18.75">
      <c r="J108" s="77"/>
      <c r="K108" s="1342"/>
      <c r="L108" s="1342"/>
      <c r="M108" s="1342"/>
      <c r="N108" s="1349"/>
      <c r="O108" s="1349"/>
      <c r="P108" s="1349"/>
      <c r="Q108" s="1349"/>
      <c r="R108" s="1349"/>
      <c r="S108" s="1349"/>
      <c r="T108" s="1349"/>
      <c r="U108" s="1349"/>
      <c r="V108" s="1349"/>
      <c r="W108" s="1349"/>
      <c r="X108" s="1349"/>
      <c r="Y108" s="1349"/>
      <c r="Z108" s="1349"/>
      <c r="AA108" s="1349"/>
      <c r="AB108" s="1349"/>
      <c r="AC108" s="1349"/>
      <c r="AD108" s="1349"/>
      <c r="AE108" s="19"/>
      <c r="AF108" s="18"/>
    </row>
    <row r="109" spans="10:32" ht="18.75">
      <c r="J109" s="77"/>
      <c r="K109" s="1342"/>
      <c r="L109" s="1342"/>
      <c r="M109" s="1342"/>
      <c r="N109" s="1349"/>
      <c r="O109" s="1349"/>
      <c r="P109" s="1349"/>
      <c r="Q109" s="1349"/>
      <c r="R109" s="1349"/>
      <c r="S109" s="1349"/>
      <c r="T109" s="1349"/>
      <c r="U109" s="1349"/>
      <c r="V109" s="1349"/>
      <c r="W109" s="1349"/>
      <c r="X109" s="1349"/>
      <c r="Y109" s="1349"/>
      <c r="Z109" s="1349"/>
      <c r="AA109" s="1349"/>
      <c r="AB109" s="1349"/>
      <c r="AC109" s="1349"/>
      <c r="AD109" s="1349"/>
      <c r="AE109" s="19"/>
      <c r="AF109" s="18"/>
    </row>
    <row r="110" spans="10:32" ht="18.75">
      <c r="J110" s="77"/>
      <c r="K110" s="1342"/>
      <c r="L110" s="1342"/>
      <c r="M110" s="1342"/>
      <c r="N110" s="1348"/>
      <c r="O110" s="1348"/>
      <c r="P110" s="1348"/>
      <c r="Q110" s="1348"/>
      <c r="R110" s="1348"/>
      <c r="S110" s="1349"/>
      <c r="T110" s="1349"/>
      <c r="U110" s="1349"/>
      <c r="V110" s="1349"/>
      <c r="W110" s="1349"/>
      <c r="X110" s="1349"/>
      <c r="Y110" s="1349"/>
      <c r="Z110" s="1349"/>
      <c r="AA110" s="1349"/>
      <c r="AB110" s="1349"/>
      <c r="AC110" s="1349"/>
      <c r="AD110" s="1349"/>
      <c r="AE110" s="19"/>
      <c r="AF110" s="18"/>
    </row>
    <row r="111" spans="10:32" ht="18.75">
      <c r="J111" s="77"/>
      <c r="K111" s="1342"/>
      <c r="L111" s="1342"/>
      <c r="M111" s="1342"/>
      <c r="N111" s="1349"/>
      <c r="O111" s="1349"/>
      <c r="P111" s="1349"/>
      <c r="Q111" s="1349"/>
      <c r="R111" s="1349"/>
      <c r="S111" s="1349"/>
      <c r="T111" s="1349"/>
      <c r="U111" s="1349"/>
      <c r="V111" s="1349"/>
      <c r="W111" s="1349"/>
      <c r="X111" s="1349"/>
      <c r="Y111" s="1349"/>
      <c r="Z111" s="1349"/>
      <c r="AA111" s="1349"/>
      <c r="AB111" s="1349"/>
      <c r="AC111" s="1349"/>
      <c r="AD111" s="1349"/>
      <c r="AE111" s="19"/>
      <c r="AF111" s="18"/>
    </row>
    <row r="112" spans="10:32" ht="18.75">
      <c r="J112" s="77"/>
      <c r="K112" s="1342"/>
      <c r="L112" s="1342"/>
      <c r="M112" s="1342"/>
      <c r="N112" s="1348"/>
      <c r="O112" s="1348"/>
      <c r="P112" s="1348"/>
      <c r="Q112" s="1348"/>
      <c r="R112" s="1348"/>
      <c r="S112" s="1349"/>
      <c r="T112" s="1349"/>
      <c r="U112" s="1349"/>
      <c r="V112" s="1349"/>
      <c r="W112" s="1349"/>
      <c r="X112" s="1349"/>
      <c r="Y112" s="1349"/>
      <c r="Z112" s="1349"/>
      <c r="AA112" s="1349"/>
      <c r="AB112" s="1349"/>
      <c r="AC112" s="1349"/>
      <c r="AD112" s="1349"/>
      <c r="AE112" s="19"/>
      <c r="AF112" s="18"/>
    </row>
    <row r="113" spans="10:32" ht="18.75">
      <c r="J113" s="77"/>
      <c r="K113" s="1342"/>
      <c r="L113" s="1342"/>
      <c r="M113" s="1342"/>
      <c r="N113" s="1348"/>
      <c r="O113" s="1348"/>
      <c r="P113" s="1348"/>
      <c r="Q113" s="1348"/>
      <c r="R113" s="1348"/>
      <c r="S113" s="1349"/>
      <c r="T113" s="1349"/>
      <c r="U113" s="1349"/>
      <c r="V113" s="1349"/>
      <c r="W113" s="1349"/>
      <c r="X113" s="1349"/>
      <c r="Y113" s="1349"/>
      <c r="Z113" s="1349"/>
      <c r="AA113" s="1349"/>
      <c r="AB113" s="1349"/>
      <c r="AC113" s="1349"/>
      <c r="AD113" s="1349"/>
      <c r="AE113" s="19"/>
      <c r="AF113" s="18"/>
    </row>
    <row r="114" spans="10:32" ht="18.75">
      <c r="J114" s="77"/>
      <c r="K114" s="1342"/>
      <c r="L114" s="1342"/>
      <c r="M114" s="1342"/>
      <c r="N114" s="1348"/>
      <c r="O114" s="1348"/>
      <c r="P114" s="1348"/>
      <c r="Q114" s="1348"/>
      <c r="R114" s="1348"/>
      <c r="S114" s="1349"/>
      <c r="T114" s="1349"/>
      <c r="U114" s="1349"/>
      <c r="V114" s="1349"/>
      <c r="W114" s="1349"/>
      <c r="X114" s="1349"/>
      <c r="Y114" s="1349"/>
      <c r="Z114" s="1349"/>
      <c r="AA114" s="1349"/>
      <c r="AB114" s="1349"/>
      <c r="AC114" s="1349"/>
      <c r="AD114" s="1349"/>
      <c r="AE114" s="19"/>
      <c r="AF114" s="18"/>
    </row>
    <row r="115" spans="10:32" ht="18.75">
      <c r="J115" s="77"/>
      <c r="K115" s="1342"/>
      <c r="L115" s="1342"/>
      <c r="M115" s="1342"/>
      <c r="N115" s="1348"/>
      <c r="O115" s="1348"/>
      <c r="P115" s="1348"/>
      <c r="Q115" s="1348"/>
      <c r="R115" s="1348"/>
      <c r="S115" s="1349"/>
      <c r="T115" s="1349"/>
      <c r="U115" s="1349"/>
      <c r="V115" s="1349"/>
      <c r="W115" s="1349"/>
      <c r="X115" s="1349"/>
      <c r="Y115" s="1349"/>
      <c r="Z115" s="1349"/>
      <c r="AA115" s="1349"/>
      <c r="AB115" s="1349"/>
      <c r="AC115" s="1349"/>
      <c r="AD115" s="1349"/>
      <c r="AE115" s="19"/>
      <c r="AF115" s="18"/>
    </row>
    <row r="116" spans="10:32" ht="18.75">
      <c r="J116" s="77"/>
      <c r="K116" s="1342"/>
      <c r="L116" s="1342"/>
      <c r="M116" s="1342"/>
      <c r="N116" s="1348"/>
      <c r="O116" s="1348"/>
      <c r="P116" s="1348"/>
      <c r="Q116" s="1348"/>
      <c r="R116" s="1348"/>
      <c r="S116" s="1349"/>
      <c r="T116" s="1349"/>
      <c r="U116" s="1349"/>
      <c r="V116" s="1349"/>
      <c r="W116" s="1349"/>
      <c r="X116" s="1349"/>
      <c r="Y116" s="1349"/>
      <c r="Z116" s="1349"/>
      <c r="AA116" s="1349"/>
      <c r="AB116" s="1349"/>
      <c r="AC116" s="1349"/>
      <c r="AD116" s="1349"/>
      <c r="AE116" s="19"/>
      <c r="AF116" s="18"/>
    </row>
    <row r="117" spans="10:32" ht="18.75">
      <c r="J117" s="77"/>
      <c r="K117" s="1342"/>
      <c r="L117" s="1342"/>
      <c r="M117" s="1342"/>
      <c r="N117" s="1349"/>
      <c r="O117" s="1349"/>
      <c r="P117" s="1349"/>
      <c r="Q117" s="1349"/>
      <c r="R117" s="1349"/>
      <c r="S117" s="1349"/>
      <c r="T117" s="1349"/>
      <c r="U117" s="1349"/>
      <c r="V117" s="1349"/>
      <c r="W117" s="1349"/>
      <c r="X117" s="1349"/>
      <c r="Y117" s="1349"/>
      <c r="Z117" s="1349"/>
      <c r="AA117" s="1349"/>
      <c r="AB117" s="1349"/>
      <c r="AC117" s="1349"/>
      <c r="AD117" s="1349"/>
      <c r="AE117" s="19"/>
      <c r="AF117" s="18"/>
    </row>
    <row r="118" spans="10:32" ht="18.75">
      <c r="J118" s="19"/>
      <c r="K118" s="1349"/>
      <c r="L118" s="1349"/>
      <c r="M118" s="1349"/>
      <c r="N118" s="1349"/>
      <c r="O118" s="1349"/>
      <c r="P118" s="1349"/>
      <c r="Q118" s="1349"/>
      <c r="R118" s="1349"/>
      <c r="S118" s="1349"/>
      <c r="T118" s="1349"/>
      <c r="U118" s="1349"/>
      <c r="V118" s="1349"/>
      <c r="W118" s="1349"/>
      <c r="X118" s="1349"/>
      <c r="Y118" s="1349"/>
      <c r="Z118" s="1349"/>
      <c r="AA118" s="1349"/>
      <c r="AB118" s="1349"/>
      <c r="AC118" s="1349"/>
      <c r="AD118" s="1349"/>
      <c r="AE118" s="19"/>
      <c r="AF118" s="18"/>
    </row>
    <row r="119" spans="10:32" ht="18.75">
      <c r="J119" s="19"/>
      <c r="K119" s="1349"/>
      <c r="L119" s="1349"/>
      <c r="M119" s="1349"/>
      <c r="N119" s="1349"/>
      <c r="O119" s="1349"/>
      <c r="P119" s="1349"/>
      <c r="Q119" s="1349"/>
      <c r="R119" s="1349"/>
      <c r="S119" s="1349"/>
      <c r="T119" s="1349"/>
      <c r="U119" s="1349"/>
      <c r="V119" s="1349"/>
      <c r="W119" s="1349"/>
      <c r="X119" s="1349"/>
      <c r="Y119" s="1349"/>
      <c r="Z119" s="1349"/>
      <c r="AA119" s="1349"/>
      <c r="AB119" s="1349"/>
      <c r="AC119" s="1349"/>
      <c r="AD119" s="1349"/>
      <c r="AE119" s="19"/>
      <c r="AF119" s="18"/>
    </row>
    <row r="120" spans="10:32" ht="18.75">
      <c r="J120" s="19"/>
      <c r="K120" s="1349"/>
      <c r="L120" s="1349"/>
      <c r="M120" s="1349"/>
      <c r="N120" s="1349"/>
      <c r="O120" s="1349"/>
      <c r="P120" s="1349"/>
      <c r="Q120" s="1349"/>
      <c r="R120" s="1349"/>
      <c r="S120" s="1349"/>
      <c r="T120" s="1349"/>
      <c r="U120" s="1349"/>
      <c r="V120" s="1349"/>
      <c r="W120" s="1349"/>
      <c r="X120" s="1349"/>
      <c r="Y120" s="1349"/>
      <c r="Z120" s="1349"/>
      <c r="AA120" s="1349"/>
      <c r="AB120" s="1349"/>
      <c r="AC120" s="1349"/>
      <c r="AD120" s="1349"/>
      <c r="AE120" s="19"/>
      <c r="AF120" s="18"/>
    </row>
    <row r="121" spans="10:32" ht="18.75">
      <c r="J121" s="77"/>
      <c r="K121" s="1342"/>
      <c r="L121" s="1342"/>
      <c r="M121" s="1342"/>
      <c r="N121" s="1342"/>
      <c r="O121" s="1342"/>
      <c r="P121" s="1342"/>
      <c r="Q121" s="1342"/>
      <c r="R121" s="1342"/>
      <c r="S121" s="1342"/>
      <c r="T121" s="1342"/>
      <c r="U121" s="1342"/>
      <c r="V121" s="1342"/>
      <c r="W121" s="1342"/>
      <c r="X121" s="1342"/>
      <c r="Y121" s="1342"/>
      <c r="Z121" s="1342"/>
      <c r="AA121" s="1342"/>
      <c r="AB121" s="1342"/>
      <c r="AC121" s="1342"/>
      <c r="AD121" s="1342"/>
      <c r="AE121" s="77"/>
      <c r="AF121" s="18"/>
    </row>
    <row r="122" spans="10:32" ht="18.75">
      <c r="J122" s="77"/>
      <c r="K122" s="1348"/>
      <c r="L122" s="1348"/>
      <c r="M122" s="1348"/>
      <c r="N122" s="1348"/>
      <c r="O122" s="1348"/>
      <c r="P122" s="1348"/>
      <c r="Q122" s="1348"/>
      <c r="R122" s="1348"/>
      <c r="S122" s="1348"/>
      <c r="T122" s="1349"/>
      <c r="U122" s="1349"/>
      <c r="V122" s="1349"/>
      <c r="W122" s="1349"/>
      <c r="X122" s="1349"/>
      <c r="Y122" s="1349"/>
      <c r="Z122" s="1349"/>
      <c r="AA122" s="1349"/>
      <c r="AB122" s="1349"/>
      <c r="AC122" s="1349"/>
      <c r="AD122" s="1349"/>
      <c r="AE122" s="19"/>
      <c r="AF122" s="18"/>
    </row>
    <row r="123" spans="10:32" ht="18.75">
      <c r="J123" s="77"/>
      <c r="K123" s="1342"/>
      <c r="L123" s="1342"/>
      <c r="M123" s="1342"/>
      <c r="N123" s="1342"/>
      <c r="O123" s="1349"/>
      <c r="P123" s="1349"/>
      <c r="Q123" s="1349"/>
      <c r="R123" s="1349"/>
      <c r="S123" s="1349"/>
      <c r="T123" s="1349"/>
      <c r="U123" s="1349"/>
      <c r="V123" s="1349"/>
      <c r="W123" s="1349"/>
      <c r="X123" s="1349"/>
      <c r="Y123" s="1349"/>
      <c r="Z123" s="1349"/>
      <c r="AA123" s="1349"/>
      <c r="AB123" s="1349"/>
      <c r="AC123" s="1349"/>
      <c r="AD123" s="1349"/>
      <c r="AE123" s="19"/>
      <c r="AF123" s="18"/>
    </row>
    <row r="124" spans="10:32" ht="18.75">
      <c r="J124" s="77"/>
      <c r="K124" s="1342"/>
      <c r="L124" s="1342"/>
      <c r="M124" s="1342"/>
      <c r="N124" s="1342"/>
      <c r="O124" s="1349"/>
      <c r="P124" s="1349"/>
      <c r="Q124" s="1349"/>
      <c r="R124" s="1349"/>
      <c r="S124" s="1349"/>
      <c r="T124" s="1349"/>
      <c r="U124" s="1349"/>
      <c r="V124" s="1349"/>
      <c r="W124" s="1349"/>
      <c r="X124" s="1350"/>
      <c r="Y124" s="1350"/>
      <c r="Z124" s="1350"/>
      <c r="AA124" s="1350"/>
      <c r="AB124" s="1350"/>
      <c r="AC124" s="1350"/>
      <c r="AD124" s="1350"/>
      <c r="AE124" s="22"/>
      <c r="AF124" s="18"/>
    </row>
    <row r="125" spans="10:32" ht="18.75">
      <c r="J125" s="77"/>
      <c r="K125" s="1342"/>
      <c r="L125" s="1342"/>
      <c r="M125" s="1342"/>
      <c r="N125" s="1342"/>
      <c r="O125" s="1349"/>
      <c r="P125" s="1349"/>
      <c r="Q125" s="1349"/>
      <c r="R125" s="1349"/>
      <c r="S125" s="1349"/>
      <c r="T125" s="1349"/>
      <c r="U125" s="1349"/>
      <c r="V125" s="1349"/>
      <c r="W125" s="1349"/>
      <c r="X125" s="1349"/>
      <c r="Y125" s="1349"/>
      <c r="Z125" s="1349"/>
      <c r="AA125" s="1349"/>
      <c r="AB125" s="1349"/>
      <c r="AC125" s="1349"/>
      <c r="AD125" s="1349"/>
      <c r="AE125" s="19"/>
      <c r="AF125" s="18"/>
    </row>
    <row r="126" spans="10:32" ht="18.75">
      <c r="J126" s="77"/>
      <c r="K126" s="1342"/>
      <c r="L126" s="1342"/>
      <c r="M126" s="1342"/>
      <c r="N126" s="1342"/>
      <c r="O126" s="1348"/>
      <c r="P126" s="1348"/>
      <c r="Q126" s="1348"/>
      <c r="R126" s="1348"/>
      <c r="S126" s="1348"/>
      <c r="T126" s="1349"/>
      <c r="U126" s="1349"/>
      <c r="V126" s="1349"/>
      <c r="W126" s="1349"/>
      <c r="X126" s="1349"/>
      <c r="Y126" s="1349"/>
      <c r="Z126" s="1349"/>
      <c r="AA126" s="1349"/>
      <c r="AB126" s="1349"/>
      <c r="AC126" s="1349"/>
      <c r="AD126" s="1349"/>
      <c r="AE126" s="19"/>
      <c r="AF126" s="18"/>
    </row>
    <row r="127" spans="10:32" ht="18.75">
      <c r="J127" s="77"/>
      <c r="K127" s="1342"/>
      <c r="L127" s="1342"/>
      <c r="M127" s="1342"/>
      <c r="N127" s="1342"/>
      <c r="O127" s="1349"/>
      <c r="P127" s="1349"/>
      <c r="Q127" s="1349"/>
      <c r="R127" s="1349"/>
      <c r="S127" s="1349"/>
      <c r="T127" s="1349"/>
      <c r="U127" s="1349"/>
      <c r="V127" s="1349"/>
      <c r="W127" s="1349"/>
      <c r="X127" s="1349"/>
      <c r="Y127" s="1349"/>
      <c r="Z127" s="1349"/>
      <c r="AA127" s="1349"/>
      <c r="AB127" s="1349"/>
      <c r="AC127" s="1349"/>
      <c r="AD127" s="1349"/>
      <c r="AE127" s="19"/>
      <c r="AF127" s="18"/>
    </row>
    <row r="128" spans="10:32" ht="18.75">
      <c r="J128" s="77"/>
      <c r="K128" s="1342"/>
      <c r="L128" s="1342"/>
      <c r="M128" s="1342"/>
      <c r="N128" s="1342"/>
      <c r="O128" s="1348"/>
      <c r="P128" s="1348"/>
      <c r="Q128" s="1348"/>
      <c r="R128" s="1348"/>
      <c r="S128" s="1348"/>
      <c r="T128" s="1349"/>
      <c r="U128" s="1349"/>
      <c r="V128" s="1349"/>
      <c r="W128" s="1349"/>
      <c r="X128" s="1350"/>
      <c r="Y128" s="1350"/>
      <c r="Z128" s="1350"/>
      <c r="AA128" s="1350"/>
      <c r="AB128" s="1350"/>
      <c r="AC128" s="1350"/>
      <c r="AD128" s="1350"/>
      <c r="AE128" s="22"/>
      <c r="AF128" s="18"/>
    </row>
    <row r="129" spans="10:32" ht="18.75">
      <c r="J129" s="77"/>
      <c r="K129" s="1342"/>
      <c r="L129" s="1342"/>
      <c r="M129" s="1342"/>
      <c r="N129" s="1342"/>
      <c r="O129" s="1348"/>
      <c r="P129" s="1348"/>
      <c r="Q129" s="1348"/>
      <c r="R129" s="1348"/>
      <c r="S129" s="1348"/>
      <c r="T129" s="1349"/>
      <c r="U129" s="1349"/>
      <c r="V129" s="1349"/>
      <c r="W129" s="1349"/>
      <c r="X129" s="1350"/>
      <c r="Y129" s="1350"/>
      <c r="Z129" s="1350"/>
      <c r="AA129" s="1350"/>
      <c r="AB129" s="1350"/>
      <c r="AC129" s="1350"/>
      <c r="AD129" s="1350"/>
      <c r="AE129" s="22"/>
      <c r="AF129" s="18"/>
    </row>
    <row r="130" spans="10:32" ht="18.75">
      <c r="J130" s="77"/>
      <c r="K130" s="1342"/>
      <c r="L130" s="1342"/>
      <c r="M130" s="1342"/>
      <c r="N130" s="1342"/>
      <c r="O130" s="1348"/>
      <c r="P130" s="1348"/>
      <c r="Q130" s="1348"/>
      <c r="R130" s="1348"/>
      <c r="S130" s="1348"/>
      <c r="T130" s="1349"/>
      <c r="U130" s="1349"/>
      <c r="V130" s="1349"/>
      <c r="W130" s="1349"/>
      <c r="X130" s="1349"/>
      <c r="Y130" s="1349"/>
      <c r="Z130" s="1349"/>
      <c r="AA130" s="1349"/>
      <c r="AB130" s="1349"/>
      <c r="AC130" s="1349"/>
      <c r="AD130" s="1349"/>
      <c r="AE130" s="19"/>
      <c r="AF130" s="18"/>
    </row>
    <row r="131" spans="10:32" ht="18.75">
      <c r="J131" s="77"/>
      <c r="K131" s="1342"/>
      <c r="L131" s="1342"/>
      <c r="M131" s="1342"/>
      <c r="N131" s="1342"/>
      <c r="O131" s="1348"/>
      <c r="P131" s="1348"/>
      <c r="Q131" s="1348"/>
      <c r="R131" s="1348"/>
      <c r="S131" s="1348"/>
      <c r="T131" s="1349"/>
      <c r="U131" s="1349"/>
      <c r="V131" s="1349"/>
      <c r="W131" s="1349"/>
      <c r="X131" s="1349"/>
      <c r="Y131" s="1349"/>
      <c r="Z131" s="1349"/>
      <c r="AA131" s="1349"/>
      <c r="AB131" s="1349"/>
      <c r="AC131" s="1349"/>
      <c r="AD131" s="1349"/>
      <c r="AE131" s="19"/>
      <c r="AF131" s="18"/>
    </row>
    <row r="132" spans="10:32" ht="18.75">
      <c r="J132" s="77"/>
      <c r="K132" s="1342"/>
      <c r="L132" s="1342"/>
      <c r="M132" s="1342"/>
      <c r="N132" s="1342"/>
      <c r="O132" s="1348"/>
      <c r="P132" s="1348"/>
      <c r="Q132" s="1348"/>
      <c r="R132" s="1348"/>
      <c r="S132" s="1348"/>
      <c r="T132" s="1349"/>
      <c r="U132" s="1349"/>
      <c r="V132" s="1349"/>
      <c r="W132" s="1349"/>
      <c r="X132" s="1349"/>
      <c r="Y132" s="1349"/>
      <c r="Z132" s="1349"/>
      <c r="AA132" s="1349"/>
      <c r="AB132" s="1349"/>
      <c r="AC132" s="1349"/>
      <c r="AD132" s="1349"/>
      <c r="AE132" s="19"/>
      <c r="AF132" s="18"/>
    </row>
    <row r="133" spans="10:32" ht="18.75">
      <c r="J133" s="77"/>
      <c r="K133" s="1342"/>
      <c r="L133" s="1342"/>
      <c r="M133" s="1342"/>
      <c r="N133" s="1342"/>
      <c r="O133" s="1349"/>
      <c r="P133" s="1349"/>
      <c r="Q133" s="1349"/>
      <c r="R133" s="1349"/>
      <c r="S133" s="1349"/>
      <c r="T133" s="1349"/>
      <c r="U133" s="1349"/>
      <c r="V133" s="1349"/>
      <c r="W133" s="1349"/>
      <c r="X133" s="1349"/>
      <c r="Y133" s="1349"/>
      <c r="Z133" s="1349"/>
      <c r="AA133" s="1349"/>
      <c r="AB133" s="1349"/>
      <c r="AC133" s="1349"/>
      <c r="AD133" s="1349"/>
      <c r="AE133" s="19"/>
      <c r="AF133" s="18"/>
    </row>
    <row r="134" spans="10:32" ht="18.75">
      <c r="J134" s="19"/>
      <c r="K134" s="1349"/>
      <c r="L134" s="1349"/>
      <c r="M134" s="1349"/>
      <c r="N134" s="1349"/>
      <c r="O134" s="1349"/>
      <c r="P134" s="1349"/>
      <c r="Q134" s="1349"/>
      <c r="R134" s="1349"/>
      <c r="S134" s="1349"/>
      <c r="T134" s="1349"/>
      <c r="U134" s="1349"/>
      <c r="V134" s="1349"/>
      <c r="W134" s="1349"/>
      <c r="X134" s="1349"/>
      <c r="Y134" s="1349"/>
      <c r="Z134" s="1349"/>
      <c r="AA134" s="1349"/>
      <c r="AB134" s="1349"/>
      <c r="AC134" s="1349"/>
      <c r="AD134" s="1349"/>
      <c r="AE134" s="19"/>
      <c r="AF134" s="18"/>
    </row>
    <row r="135" spans="10:32" ht="18.75">
      <c r="J135" s="19"/>
      <c r="K135" s="1349"/>
      <c r="L135" s="1349"/>
      <c r="M135" s="1349"/>
      <c r="N135" s="1349"/>
      <c r="O135" s="1349"/>
      <c r="P135" s="1349"/>
      <c r="Q135" s="1349"/>
      <c r="R135" s="1349"/>
      <c r="S135" s="1349"/>
      <c r="T135" s="1349"/>
      <c r="U135" s="1349"/>
      <c r="V135" s="1349"/>
      <c r="W135" s="1349"/>
      <c r="X135" s="1349"/>
      <c r="Y135" s="1349"/>
      <c r="Z135" s="1349"/>
      <c r="AA135" s="1349"/>
      <c r="AB135" s="1349"/>
      <c r="AC135" s="1349"/>
      <c r="AD135" s="1349"/>
      <c r="AE135" s="19"/>
      <c r="AF135" s="18"/>
    </row>
    <row r="136" spans="10:32" ht="18.75">
      <c r="J136" s="19"/>
      <c r="K136" s="1349"/>
      <c r="L136" s="1349"/>
      <c r="M136" s="1349"/>
      <c r="N136" s="1349"/>
      <c r="O136" s="1349"/>
      <c r="P136" s="1349"/>
      <c r="Q136" s="1349"/>
      <c r="R136" s="1349"/>
      <c r="S136" s="1349"/>
      <c r="T136" s="1349"/>
      <c r="U136" s="1349"/>
      <c r="V136" s="1349"/>
      <c r="W136" s="1349"/>
      <c r="X136" s="1349"/>
      <c r="Y136" s="1349"/>
      <c r="Z136" s="1349"/>
      <c r="AA136" s="1349"/>
      <c r="AB136" s="1349"/>
      <c r="AC136" s="1349"/>
      <c r="AD136" s="1349"/>
      <c r="AE136" s="19"/>
      <c r="AF136" s="18"/>
    </row>
    <row r="137" spans="10:32" ht="18.75">
      <c r="J137" s="77"/>
      <c r="K137" s="1342"/>
      <c r="L137" s="1342"/>
      <c r="M137" s="1342"/>
      <c r="N137" s="1342"/>
      <c r="O137" s="1342"/>
      <c r="P137" s="1342"/>
      <c r="Q137" s="1342"/>
      <c r="R137" s="1342"/>
      <c r="S137" s="1342"/>
      <c r="T137" s="1342"/>
      <c r="U137" s="1342"/>
      <c r="V137" s="1342"/>
      <c r="W137" s="1342"/>
      <c r="X137" s="1342"/>
      <c r="Y137" s="1342"/>
      <c r="Z137" s="1342"/>
      <c r="AA137" s="1342"/>
      <c r="AB137" s="1342"/>
      <c r="AC137" s="1342"/>
      <c r="AD137" s="1342"/>
      <c r="AE137" s="77"/>
      <c r="AF137" s="18"/>
    </row>
    <row r="138" spans="10:32" ht="18.75">
      <c r="J138" s="77"/>
      <c r="K138" s="1348"/>
      <c r="L138" s="1348"/>
      <c r="M138" s="1348"/>
      <c r="N138" s="1348"/>
      <c r="O138" s="1348"/>
      <c r="P138" s="1348"/>
      <c r="Q138" s="1348"/>
      <c r="R138" s="1348"/>
      <c r="S138" s="1348"/>
      <c r="T138" s="1349"/>
      <c r="U138" s="1349"/>
      <c r="V138" s="1349"/>
      <c r="W138" s="1349"/>
      <c r="X138" s="1349"/>
      <c r="Y138" s="1349"/>
      <c r="Z138" s="1349"/>
      <c r="AA138" s="1349"/>
      <c r="AB138" s="1349"/>
      <c r="AC138" s="1349"/>
      <c r="AD138" s="1349"/>
      <c r="AE138" s="19"/>
      <c r="AF138" s="18"/>
    </row>
    <row r="139" spans="10:32" ht="18.75">
      <c r="J139" s="77"/>
      <c r="K139" s="1342"/>
      <c r="L139" s="1342"/>
      <c r="M139" s="1342"/>
      <c r="N139" s="1342"/>
      <c r="O139" s="1349"/>
      <c r="P139" s="1349"/>
      <c r="Q139" s="1349"/>
      <c r="R139" s="1349"/>
      <c r="S139" s="1349"/>
      <c r="T139" s="1349"/>
      <c r="U139" s="1349"/>
      <c r="V139" s="1349"/>
      <c r="W139" s="1349"/>
      <c r="X139" s="1349"/>
      <c r="Y139" s="1349"/>
      <c r="Z139" s="1349"/>
      <c r="AA139" s="1349"/>
      <c r="AB139" s="1349"/>
      <c r="AC139" s="1349"/>
      <c r="AD139" s="1349"/>
      <c r="AE139" s="19"/>
      <c r="AF139" s="18"/>
    </row>
    <row r="140" spans="10:32" ht="18.75">
      <c r="J140" s="77"/>
      <c r="K140" s="1342"/>
      <c r="L140" s="1342"/>
      <c r="M140" s="1342"/>
      <c r="N140" s="1342"/>
      <c r="O140" s="1349"/>
      <c r="P140" s="1349"/>
      <c r="Q140" s="1349"/>
      <c r="R140" s="1349"/>
      <c r="S140" s="1349"/>
      <c r="T140" s="1349"/>
      <c r="U140" s="1349"/>
      <c r="V140" s="1349"/>
      <c r="W140" s="1349"/>
      <c r="X140" s="1349"/>
      <c r="Y140" s="1349"/>
      <c r="Z140" s="1349"/>
      <c r="AA140" s="1349"/>
      <c r="AB140" s="1349"/>
      <c r="AC140" s="1349"/>
      <c r="AD140" s="1349"/>
      <c r="AE140" s="19"/>
      <c r="AF140" s="18"/>
    </row>
    <row r="141" spans="10:32" ht="18.75">
      <c r="J141" s="77"/>
      <c r="K141" s="1342"/>
      <c r="L141" s="1342"/>
      <c r="M141" s="1342"/>
      <c r="N141" s="1342"/>
      <c r="O141" s="1349"/>
      <c r="P141" s="1349"/>
      <c r="Q141" s="1349"/>
      <c r="R141" s="1349"/>
      <c r="S141" s="1349"/>
      <c r="T141" s="1349"/>
      <c r="U141" s="1349"/>
      <c r="V141" s="1349"/>
      <c r="W141" s="1349"/>
      <c r="X141" s="1349"/>
      <c r="Y141" s="1349"/>
      <c r="Z141" s="1349"/>
      <c r="AA141" s="1349"/>
      <c r="AB141" s="1349"/>
      <c r="AC141" s="1349"/>
      <c r="AD141" s="1349"/>
      <c r="AE141" s="19"/>
      <c r="AF141" s="18"/>
    </row>
    <row r="142" spans="10:32" ht="18.75">
      <c r="J142" s="77"/>
      <c r="K142" s="1342"/>
      <c r="L142" s="1342"/>
      <c r="M142" s="1342"/>
      <c r="N142" s="1342"/>
      <c r="O142" s="1348"/>
      <c r="P142" s="1348"/>
      <c r="Q142" s="1348"/>
      <c r="R142" s="1348"/>
      <c r="S142" s="1348"/>
      <c r="T142" s="1349"/>
      <c r="U142" s="1349"/>
      <c r="V142" s="1349"/>
      <c r="W142" s="1349"/>
      <c r="X142" s="1349"/>
      <c r="Y142" s="1349"/>
      <c r="Z142" s="1349"/>
      <c r="AA142" s="1349"/>
      <c r="AB142" s="1349"/>
      <c r="AC142" s="1349"/>
      <c r="AD142" s="1349"/>
      <c r="AE142" s="19"/>
      <c r="AF142" s="18"/>
    </row>
    <row r="143" spans="10:32" ht="18.75">
      <c r="J143" s="77"/>
      <c r="K143" s="1342"/>
      <c r="L143" s="1342"/>
      <c r="M143" s="1342"/>
      <c r="N143" s="1342"/>
      <c r="O143" s="1349"/>
      <c r="P143" s="1349"/>
      <c r="Q143" s="1349"/>
      <c r="R143" s="1349"/>
      <c r="S143" s="1349"/>
      <c r="T143" s="1349"/>
      <c r="U143" s="1349"/>
      <c r="V143" s="1349"/>
      <c r="W143" s="1349"/>
      <c r="X143" s="1349"/>
      <c r="Y143" s="1349"/>
      <c r="Z143" s="1349"/>
      <c r="AA143" s="1349"/>
      <c r="AB143" s="1349"/>
      <c r="AC143" s="1349"/>
      <c r="AD143" s="1349"/>
      <c r="AE143" s="19"/>
      <c r="AF143" s="18"/>
    </row>
    <row r="144" spans="10:32" ht="18.75">
      <c r="J144" s="77"/>
      <c r="K144" s="1342"/>
      <c r="L144" s="1342"/>
      <c r="M144" s="1342"/>
      <c r="N144" s="1342"/>
      <c r="O144" s="1348"/>
      <c r="P144" s="1348"/>
      <c r="Q144" s="1348"/>
      <c r="R144" s="1348"/>
      <c r="S144" s="1348"/>
      <c r="T144" s="1349"/>
      <c r="U144" s="1349"/>
      <c r="V144" s="1349"/>
      <c r="W144" s="1349"/>
      <c r="X144" s="1349"/>
      <c r="Y144" s="1349"/>
      <c r="Z144" s="1349"/>
      <c r="AA144" s="1349"/>
      <c r="AB144" s="1349"/>
      <c r="AC144" s="1349"/>
      <c r="AD144" s="1349"/>
      <c r="AE144" s="19"/>
      <c r="AF144" s="18"/>
    </row>
    <row r="145" spans="10:32" ht="18.75">
      <c r="J145" s="77"/>
      <c r="K145" s="1342"/>
      <c r="L145" s="1342"/>
      <c r="M145" s="1342"/>
      <c r="N145" s="1342"/>
      <c r="O145" s="1348"/>
      <c r="P145" s="1348"/>
      <c r="Q145" s="1348"/>
      <c r="R145" s="1348"/>
      <c r="S145" s="1348"/>
      <c r="T145" s="1349"/>
      <c r="U145" s="1349"/>
      <c r="V145" s="1349"/>
      <c r="W145" s="1349"/>
      <c r="X145" s="1349"/>
      <c r="Y145" s="1349"/>
      <c r="Z145" s="1349"/>
      <c r="AA145" s="1349"/>
      <c r="AB145" s="1349"/>
      <c r="AC145" s="1349"/>
      <c r="AD145" s="1349"/>
      <c r="AE145" s="19"/>
      <c r="AF145" s="18"/>
    </row>
    <row r="146" spans="10:32" ht="18.75">
      <c r="J146" s="77"/>
      <c r="K146" s="1342"/>
      <c r="L146" s="1342"/>
      <c r="M146" s="1342"/>
      <c r="N146" s="1342"/>
      <c r="O146" s="1348"/>
      <c r="P146" s="1348"/>
      <c r="Q146" s="1348"/>
      <c r="R146" s="1348"/>
      <c r="S146" s="1348"/>
      <c r="T146" s="1349"/>
      <c r="U146" s="1349"/>
      <c r="V146" s="1349"/>
      <c r="W146" s="1349"/>
      <c r="X146" s="1349"/>
      <c r="Y146" s="1349"/>
      <c r="Z146" s="1349"/>
      <c r="AA146" s="1349"/>
      <c r="AB146" s="1349"/>
      <c r="AC146" s="1349"/>
      <c r="AD146" s="1349"/>
      <c r="AE146" s="19"/>
      <c r="AF146" s="18"/>
    </row>
    <row r="147" spans="10:32" ht="18.75">
      <c r="J147" s="77"/>
      <c r="K147" s="1342"/>
      <c r="L147" s="1342"/>
      <c r="M147" s="1342"/>
      <c r="N147" s="1342"/>
      <c r="O147" s="1348"/>
      <c r="P147" s="1348"/>
      <c r="Q147" s="1348"/>
      <c r="R147" s="1348"/>
      <c r="S147" s="1348"/>
      <c r="T147" s="1349"/>
      <c r="U147" s="1349"/>
      <c r="V147" s="1349"/>
      <c r="W147" s="1349"/>
      <c r="X147" s="1349"/>
      <c r="Y147" s="1349"/>
      <c r="Z147" s="1349"/>
      <c r="AA147" s="1349"/>
      <c r="AB147" s="1349"/>
      <c r="AC147" s="1349"/>
      <c r="AD147" s="1349"/>
      <c r="AE147" s="19"/>
      <c r="AF147" s="18"/>
    </row>
    <row r="148" spans="10:32" ht="18.75">
      <c r="J148" s="77"/>
      <c r="K148" s="1342"/>
      <c r="L148" s="1342"/>
      <c r="M148" s="1342"/>
      <c r="N148" s="1342"/>
      <c r="O148" s="1348"/>
      <c r="P148" s="1348"/>
      <c r="Q148" s="1348"/>
      <c r="R148" s="1348"/>
      <c r="S148" s="1348"/>
      <c r="T148" s="1349"/>
      <c r="U148" s="1349"/>
      <c r="V148" s="1349"/>
      <c r="W148" s="1349"/>
      <c r="X148" s="1349"/>
      <c r="Y148" s="1349"/>
      <c r="Z148" s="1349"/>
      <c r="AA148" s="1349"/>
      <c r="AB148" s="1349"/>
      <c r="AC148" s="1349"/>
      <c r="AD148" s="1349"/>
      <c r="AE148" s="19"/>
      <c r="AF148" s="18"/>
    </row>
    <row r="149" spans="10:32" ht="18.75">
      <c r="J149" s="77"/>
      <c r="K149" s="1342"/>
      <c r="L149" s="1342"/>
      <c r="M149" s="1342"/>
      <c r="N149" s="1342"/>
      <c r="O149" s="1349"/>
      <c r="P149" s="1349"/>
      <c r="Q149" s="1349"/>
      <c r="R149" s="1349"/>
      <c r="S149" s="1349"/>
      <c r="T149" s="1349"/>
      <c r="U149" s="1349"/>
      <c r="V149" s="1349"/>
      <c r="W149" s="1349"/>
      <c r="X149" s="1349"/>
      <c r="Y149" s="1349"/>
      <c r="Z149" s="1349"/>
      <c r="AA149" s="1349"/>
      <c r="AB149" s="1349"/>
      <c r="AC149" s="1349"/>
      <c r="AD149" s="1349"/>
      <c r="AE149" s="19"/>
      <c r="AF149" s="18"/>
    </row>
    <row r="150" spans="10:32" ht="18.75">
      <c r="J150" s="19"/>
      <c r="K150" s="1349"/>
      <c r="L150" s="1349"/>
      <c r="M150" s="1349"/>
      <c r="N150" s="1349"/>
      <c r="O150" s="1349"/>
      <c r="P150" s="1349"/>
      <c r="Q150" s="1349"/>
      <c r="R150" s="1349"/>
      <c r="S150" s="1349"/>
      <c r="T150" s="1349"/>
      <c r="U150" s="1349"/>
      <c r="V150" s="1349"/>
      <c r="W150" s="1349"/>
      <c r="X150" s="1349"/>
      <c r="Y150" s="1349"/>
      <c r="Z150" s="1349"/>
      <c r="AA150" s="1349"/>
      <c r="AB150" s="1349"/>
      <c r="AC150" s="1349"/>
      <c r="AD150" s="1349"/>
      <c r="AE150" s="19"/>
      <c r="AF150" s="18"/>
    </row>
    <row r="151" spans="10:32" ht="18.75">
      <c r="J151" s="19"/>
      <c r="K151" s="1349"/>
      <c r="L151" s="1349"/>
      <c r="M151" s="1349"/>
      <c r="N151" s="1349"/>
      <c r="O151" s="1349"/>
      <c r="P151" s="1349"/>
      <c r="Q151" s="1349"/>
      <c r="R151" s="1349"/>
      <c r="S151" s="1349"/>
      <c r="T151" s="1349"/>
      <c r="U151" s="1349"/>
      <c r="V151" s="1349"/>
      <c r="W151" s="1349"/>
      <c r="X151" s="1349"/>
      <c r="Y151" s="1349"/>
      <c r="Z151" s="1349"/>
      <c r="AA151" s="1349"/>
      <c r="AB151" s="1349"/>
      <c r="AC151" s="1349"/>
      <c r="AD151" s="1349"/>
      <c r="AE151" s="19"/>
      <c r="AF151" s="18"/>
    </row>
    <row r="152" spans="10:32" ht="18.75">
      <c r="J152" s="19"/>
      <c r="K152" s="1349"/>
      <c r="L152" s="1349"/>
      <c r="M152" s="1349"/>
      <c r="N152" s="1349"/>
      <c r="O152" s="1349"/>
      <c r="P152" s="1349"/>
      <c r="Q152" s="1349"/>
      <c r="R152" s="1349"/>
      <c r="S152" s="1349"/>
      <c r="T152" s="1349"/>
      <c r="U152" s="1349"/>
      <c r="V152" s="1349"/>
      <c r="W152" s="1349"/>
      <c r="X152" s="1349"/>
      <c r="Y152" s="1349"/>
      <c r="Z152" s="1349"/>
      <c r="AA152" s="1349"/>
      <c r="AB152" s="1349"/>
      <c r="AC152" s="1349"/>
      <c r="AD152" s="1349"/>
      <c r="AE152" s="19"/>
      <c r="AF152" s="18"/>
    </row>
  </sheetData>
  <customSheetViews>
    <customSheetView guid="{F061D70D-DC66-4E66-A697-C78D8F5F6F58}" scale="85" showPageBreaks="1" fitToPage="1" printArea="1" view="pageBreakPreview" topLeftCell="A23">
      <selection activeCell="G21" sqref="G21:G22"/>
      <rowBreaks count="1" manualBreakCount="1">
        <brk id="22" max="7" man="1"/>
      </rowBreaks>
      <pageMargins left="0.59055118110236227" right="0.59055118110236227" top="0.86614173228346458" bottom="0.6692913385826772" header="0.19685039370078741" footer="0.19685039370078741"/>
      <printOptions horizontalCentered="1"/>
      <pageSetup paperSize="9" scale="88" fitToHeight="0" orientation="landscape" r:id="rId1"/>
      <headerFooter alignWithMargins="0">
        <oddFooter>Page &amp;P</oddFooter>
      </headerFooter>
    </customSheetView>
    <customSheetView guid="{72EE3B03-4A2C-43F3-A23F-4052B1687838}" showPageBreaks="1" fitToPage="1" printArea="1" view="pageBreakPreview">
      <selection sqref="A1:B1"/>
      <rowBreaks count="1" manualBreakCount="1">
        <brk id="22" max="7" man="1"/>
      </rowBreaks>
      <pageMargins left="0.59055118110236227" right="0.59055118110236227" top="0.86614173228346458" bottom="0.6692913385826772" header="0.19685039370078741" footer="0.19685039370078741"/>
      <printOptions horizontalCentered="1"/>
      <pageSetup paperSize="9" scale="87" fitToHeight="0" orientation="landscape" r:id="rId2"/>
      <headerFooter alignWithMargins="0">
        <oddFooter>Page &amp;P</oddFooter>
      </headerFooter>
    </customSheetView>
  </customSheetViews>
  <mergeCells count="749">
    <mergeCell ref="AB151:AD151"/>
    <mergeCell ref="K152:N152"/>
    <mergeCell ref="O152:S152"/>
    <mergeCell ref="T152:W152"/>
    <mergeCell ref="X152:AA152"/>
    <mergeCell ref="AB152:AD152"/>
    <mergeCell ref="K151:N151"/>
    <mergeCell ref="O151:S151"/>
    <mergeCell ref="T151:W151"/>
    <mergeCell ref="X151:AA151"/>
    <mergeCell ref="AB149:AD149"/>
    <mergeCell ref="K150:N150"/>
    <mergeCell ref="O150:S150"/>
    <mergeCell ref="T150:W150"/>
    <mergeCell ref="X150:AA150"/>
    <mergeCell ref="AB150:AD150"/>
    <mergeCell ref="K149:N149"/>
    <mergeCell ref="O149:S149"/>
    <mergeCell ref="T149:W149"/>
    <mergeCell ref="X149:AA149"/>
    <mergeCell ref="AB147:AD147"/>
    <mergeCell ref="K148:N148"/>
    <mergeCell ref="O148:S148"/>
    <mergeCell ref="T148:W148"/>
    <mergeCell ref="X148:AA148"/>
    <mergeCell ref="AB148:AD148"/>
    <mergeCell ref="K147:N147"/>
    <mergeCell ref="O147:S147"/>
    <mergeCell ref="T147:W147"/>
    <mergeCell ref="X147:AA147"/>
    <mergeCell ref="AB145:AD145"/>
    <mergeCell ref="K146:N146"/>
    <mergeCell ref="O146:S146"/>
    <mergeCell ref="T146:W146"/>
    <mergeCell ref="X146:AA146"/>
    <mergeCell ref="AB146:AD146"/>
    <mergeCell ref="K145:N145"/>
    <mergeCell ref="O145:S145"/>
    <mergeCell ref="T145:W145"/>
    <mergeCell ref="X145:AA145"/>
    <mergeCell ref="AB143:AD143"/>
    <mergeCell ref="K144:N144"/>
    <mergeCell ref="O144:S144"/>
    <mergeCell ref="T144:W144"/>
    <mergeCell ref="X144:AA144"/>
    <mergeCell ref="AB144:AD144"/>
    <mergeCell ref="K143:N143"/>
    <mergeCell ref="O143:S143"/>
    <mergeCell ref="T143:W143"/>
    <mergeCell ref="X143:AA143"/>
    <mergeCell ref="AB141:AD141"/>
    <mergeCell ref="K142:N142"/>
    <mergeCell ref="O142:S142"/>
    <mergeCell ref="T142:W142"/>
    <mergeCell ref="X142:AA142"/>
    <mergeCell ref="AB142:AD142"/>
    <mergeCell ref="K141:N141"/>
    <mergeCell ref="O141:S141"/>
    <mergeCell ref="T141:W141"/>
    <mergeCell ref="X141:AA141"/>
    <mergeCell ref="AB139:AD139"/>
    <mergeCell ref="K140:N140"/>
    <mergeCell ref="O140:S140"/>
    <mergeCell ref="T140:W140"/>
    <mergeCell ref="X140:AA140"/>
    <mergeCell ref="AB140:AD140"/>
    <mergeCell ref="K139:N139"/>
    <mergeCell ref="O139:S139"/>
    <mergeCell ref="T139:W139"/>
    <mergeCell ref="X139:AA139"/>
    <mergeCell ref="AB137:AD137"/>
    <mergeCell ref="K138:N138"/>
    <mergeCell ref="O138:S138"/>
    <mergeCell ref="T138:W138"/>
    <mergeCell ref="X138:AA138"/>
    <mergeCell ref="AB138:AD138"/>
    <mergeCell ref="K137:N137"/>
    <mergeCell ref="O137:S137"/>
    <mergeCell ref="T137:W137"/>
    <mergeCell ref="X137:AA137"/>
    <mergeCell ref="AB135:AD135"/>
    <mergeCell ref="K136:N136"/>
    <mergeCell ref="O136:S136"/>
    <mergeCell ref="T136:W136"/>
    <mergeCell ref="X136:AA136"/>
    <mergeCell ref="AB136:AD136"/>
    <mergeCell ref="K135:N135"/>
    <mergeCell ref="O135:S135"/>
    <mergeCell ref="T135:W135"/>
    <mergeCell ref="X135:AA135"/>
    <mergeCell ref="AB133:AD133"/>
    <mergeCell ref="K134:N134"/>
    <mergeCell ref="O134:S134"/>
    <mergeCell ref="T134:W134"/>
    <mergeCell ref="X134:AA134"/>
    <mergeCell ref="AB134:AD134"/>
    <mergeCell ref="K133:N133"/>
    <mergeCell ref="O133:S133"/>
    <mergeCell ref="T133:W133"/>
    <mergeCell ref="X133:AA133"/>
    <mergeCell ref="AB131:AD131"/>
    <mergeCell ref="K132:N132"/>
    <mergeCell ref="O132:S132"/>
    <mergeCell ref="T132:W132"/>
    <mergeCell ref="X132:AA132"/>
    <mergeCell ref="AB132:AD132"/>
    <mergeCell ref="K131:N131"/>
    <mergeCell ref="O131:S131"/>
    <mergeCell ref="T131:W131"/>
    <mergeCell ref="X131:AA131"/>
    <mergeCell ref="AB129:AD129"/>
    <mergeCell ref="K130:N130"/>
    <mergeCell ref="O130:S130"/>
    <mergeCell ref="T130:W130"/>
    <mergeCell ref="X130:AA130"/>
    <mergeCell ref="AB130:AD130"/>
    <mergeCell ref="K129:N129"/>
    <mergeCell ref="O129:S129"/>
    <mergeCell ref="T129:W129"/>
    <mergeCell ref="X129:AA129"/>
    <mergeCell ref="AB127:AD127"/>
    <mergeCell ref="K128:N128"/>
    <mergeCell ref="O128:S128"/>
    <mergeCell ref="T128:W128"/>
    <mergeCell ref="X128:AA128"/>
    <mergeCell ref="AB128:AD128"/>
    <mergeCell ref="K127:N127"/>
    <mergeCell ref="O127:S127"/>
    <mergeCell ref="T127:W127"/>
    <mergeCell ref="X127:AA127"/>
    <mergeCell ref="AB125:AD125"/>
    <mergeCell ref="K126:N126"/>
    <mergeCell ref="O126:S126"/>
    <mergeCell ref="T126:W126"/>
    <mergeCell ref="X126:AA126"/>
    <mergeCell ref="AB126:AD126"/>
    <mergeCell ref="K125:N125"/>
    <mergeCell ref="O125:S125"/>
    <mergeCell ref="T125:W125"/>
    <mergeCell ref="X125:AA125"/>
    <mergeCell ref="AB123:AD123"/>
    <mergeCell ref="K124:N124"/>
    <mergeCell ref="O124:S124"/>
    <mergeCell ref="T124:W124"/>
    <mergeCell ref="X124:AA124"/>
    <mergeCell ref="AB124:AD124"/>
    <mergeCell ref="K123:N123"/>
    <mergeCell ref="O123:S123"/>
    <mergeCell ref="T123:W123"/>
    <mergeCell ref="X123:AA123"/>
    <mergeCell ref="AB121:AD121"/>
    <mergeCell ref="K122:N122"/>
    <mergeCell ref="O122:S122"/>
    <mergeCell ref="T122:W122"/>
    <mergeCell ref="X122:AA122"/>
    <mergeCell ref="AB122:AD122"/>
    <mergeCell ref="K121:N121"/>
    <mergeCell ref="O121:S121"/>
    <mergeCell ref="T121:W121"/>
    <mergeCell ref="X121:AA121"/>
    <mergeCell ref="AA119:AD119"/>
    <mergeCell ref="K120:M120"/>
    <mergeCell ref="N120:R120"/>
    <mergeCell ref="S120:V120"/>
    <mergeCell ref="W120:Z120"/>
    <mergeCell ref="AA120:AD120"/>
    <mergeCell ref="K119:M119"/>
    <mergeCell ref="N119:R119"/>
    <mergeCell ref="S119:V119"/>
    <mergeCell ref="W119:Z119"/>
    <mergeCell ref="AA117:AD117"/>
    <mergeCell ref="K118:M118"/>
    <mergeCell ref="N118:R118"/>
    <mergeCell ref="S118:V118"/>
    <mergeCell ref="W118:Z118"/>
    <mergeCell ref="AA118:AD118"/>
    <mergeCell ref="K117:M117"/>
    <mergeCell ref="N117:R117"/>
    <mergeCell ref="S117:V117"/>
    <mergeCell ref="W117:Z117"/>
    <mergeCell ref="AA115:AD115"/>
    <mergeCell ref="K116:M116"/>
    <mergeCell ref="N116:R116"/>
    <mergeCell ref="S116:V116"/>
    <mergeCell ref="W116:Z116"/>
    <mergeCell ref="AA116:AD116"/>
    <mergeCell ref="K115:M115"/>
    <mergeCell ref="N115:R115"/>
    <mergeCell ref="S115:V115"/>
    <mergeCell ref="W115:Z115"/>
    <mergeCell ref="AA113:AD113"/>
    <mergeCell ref="K114:M114"/>
    <mergeCell ref="N114:R114"/>
    <mergeCell ref="S114:V114"/>
    <mergeCell ref="W114:Z114"/>
    <mergeCell ref="AA114:AD114"/>
    <mergeCell ref="K113:M113"/>
    <mergeCell ref="N113:R113"/>
    <mergeCell ref="S113:V113"/>
    <mergeCell ref="W113:Z113"/>
    <mergeCell ref="AA111:AD111"/>
    <mergeCell ref="K112:M112"/>
    <mergeCell ref="N112:R112"/>
    <mergeCell ref="S112:V112"/>
    <mergeCell ref="W112:Z112"/>
    <mergeCell ref="AA112:AD112"/>
    <mergeCell ref="K111:M111"/>
    <mergeCell ref="N111:R111"/>
    <mergeCell ref="S111:V111"/>
    <mergeCell ref="W111:Z111"/>
    <mergeCell ref="AA109:AD109"/>
    <mergeCell ref="K110:M110"/>
    <mergeCell ref="N110:R110"/>
    <mergeCell ref="S110:V110"/>
    <mergeCell ref="W110:Z110"/>
    <mergeCell ref="AA110:AD110"/>
    <mergeCell ref="K109:M109"/>
    <mergeCell ref="N109:R109"/>
    <mergeCell ref="S109:V109"/>
    <mergeCell ref="W109:Z109"/>
    <mergeCell ref="AA107:AD107"/>
    <mergeCell ref="K108:M108"/>
    <mergeCell ref="N108:R108"/>
    <mergeCell ref="S108:V108"/>
    <mergeCell ref="W108:Z108"/>
    <mergeCell ref="AA108:AD108"/>
    <mergeCell ref="K107:M107"/>
    <mergeCell ref="N107:R107"/>
    <mergeCell ref="S107:V107"/>
    <mergeCell ref="W107:Z107"/>
    <mergeCell ref="AA105:AD105"/>
    <mergeCell ref="K106:M106"/>
    <mergeCell ref="N106:R106"/>
    <mergeCell ref="S106:V106"/>
    <mergeCell ref="W106:Z106"/>
    <mergeCell ref="AA106:AD106"/>
    <mergeCell ref="K105:M105"/>
    <mergeCell ref="N105:R105"/>
    <mergeCell ref="S105:V105"/>
    <mergeCell ref="W105:Z105"/>
    <mergeCell ref="AA103:AD103"/>
    <mergeCell ref="K104:M104"/>
    <mergeCell ref="N104:Q104"/>
    <mergeCell ref="R104:V104"/>
    <mergeCell ref="W104:Z104"/>
    <mergeCell ref="AA104:AD104"/>
    <mergeCell ref="K103:M103"/>
    <mergeCell ref="N103:Q103"/>
    <mergeCell ref="R103:V103"/>
    <mergeCell ref="W103:Z103"/>
    <mergeCell ref="AA101:AD101"/>
    <mergeCell ref="K102:M102"/>
    <mergeCell ref="N102:Q102"/>
    <mergeCell ref="R102:V102"/>
    <mergeCell ref="W102:Z102"/>
    <mergeCell ref="AA102:AD102"/>
    <mergeCell ref="K101:M101"/>
    <mergeCell ref="N101:Q101"/>
    <mergeCell ref="R101:V101"/>
    <mergeCell ref="W101:Z101"/>
    <mergeCell ref="AA99:AD99"/>
    <mergeCell ref="K100:M100"/>
    <mergeCell ref="N100:Q100"/>
    <mergeCell ref="R100:V100"/>
    <mergeCell ref="W100:Z100"/>
    <mergeCell ref="AA100:AD100"/>
    <mergeCell ref="K99:M99"/>
    <mergeCell ref="N99:Q99"/>
    <mergeCell ref="R99:V99"/>
    <mergeCell ref="W99:Z99"/>
    <mergeCell ref="AA97:AD97"/>
    <mergeCell ref="K98:M98"/>
    <mergeCell ref="N98:Q98"/>
    <mergeCell ref="R98:V98"/>
    <mergeCell ref="W98:Z98"/>
    <mergeCell ref="AA98:AD98"/>
    <mergeCell ref="K97:M97"/>
    <mergeCell ref="N97:Q97"/>
    <mergeCell ref="R97:V97"/>
    <mergeCell ref="W97:Z97"/>
    <mergeCell ref="AA95:AD95"/>
    <mergeCell ref="K96:M96"/>
    <mergeCell ref="N96:Q96"/>
    <mergeCell ref="R96:V96"/>
    <mergeCell ref="W96:Z96"/>
    <mergeCell ref="AA96:AD96"/>
    <mergeCell ref="K95:M95"/>
    <mergeCell ref="N95:Q95"/>
    <mergeCell ref="R95:V95"/>
    <mergeCell ref="W95:Z95"/>
    <mergeCell ref="AA93:AD93"/>
    <mergeCell ref="K94:M94"/>
    <mergeCell ref="N94:Q94"/>
    <mergeCell ref="R94:V94"/>
    <mergeCell ref="W94:Z94"/>
    <mergeCell ref="AA94:AD94"/>
    <mergeCell ref="K93:M93"/>
    <mergeCell ref="N93:Q93"/>
    <mergeCell ref="R93:V93"/>
    <mergeCell ref="W93:Z93"/>
    <mergeCell ref="AA91:AD91"/>
    <mergeCell ref="K92:M92"/>
    <mergeCell ref="N92:Q92"/>
    <mergeCell ref="R92:V92"/>
    <mergeCell ref="W92:Z92"/>
    <mergeCell ref="AA92:AD92"/>
    <mergeCell ref="K91:M91"/>
    <mergeCell ref="N91:Q91"/>
    <mergeCell ref="R91:V91"/>
    <mergeCell ref="W91:Z91"/>
    <mergeCell ref="AA89:AD89"/>
    <mergeCell ref="K90:M90"/>
    <mergeCell ref="N90:Q90"/>
    <mergeCell ref="R90:V90"/>
    <mergeCell ref="W90:Z90"/>
    <mergeCell ref="AA90:AD90"/>
    <mergeCell ref="K89:M89"/>
    <mergeCell ref="N89:Q89"/>
    <mergeCell ref="R89:V89"/>
    <mergeCell ref="W89:Z89"/>
    <mergeCell ref="AA87:AD87"/>
    <mergeCell ref="K88:M88"/>
    <mergeCell ref="N88:Q88"/>
    <mergeCell ref="R88:V88"/>
    <mergeCell ref="W88:Z88"/>
    <mergeCell ref="AA88:AD88"/>
    <mergeCell ref="K87:M87"/>
    <mergeCell ref="N87:Q87"/>
    <mergeCell ref="R87:V87"/>
    <mergeCell ref="W87:Z87"/>
    <mergeCell ref="AA85:AD85"/>
    <mergeCell ref="K86:M86"/>
    <mergeCell ref="N86:Q86"/>
    <mergeCell ref="R86:V86"/>
    <mergeCell ref="W86:Z86"/>
    <mergeCell ref="AA86:AD86"/>
    <mergeCell ref="K85:M85"/>
    <mergeCell ref="N85:Q85"/>
    <mergeCell ref="R85:V85"/>
    <mergeCell ref="W85:Z85"/>
    <mergeCell ref="AA83:AD83"/>
    <mergeCell ref="K84:M84"/>
    <mergeCell ref="N84:Q84"/>
    <mergeCell ref="R84:V84"/>
    <mergeCell ref="W84:Z84"/>
    <mergeCell ref="AA84:AD84"/>
    <mergeCell ref="K83:M83"/>
    <mergeCell ref="N83:Q83"/>
    <mergeCell ref="R83:V83"/>
    <mergeCell ref="W83:Z83"/>
    <mergeCell ref="AA81:AD81"/>
    <mergeCell ref="K82:M82"/>
    <mergeCell ref="N82:Q82"/>
    <mergeCell ref="R82:V82"/>
    <mergeCell ref="W82:Z82"/>
    <mergeCell ref="AA82:AD82"/>
    <mergeCell ref="K81:M81"/>
    <mergeCell ref="N81:Q81"/>
    <mergeCell ref="R81:V81"/>
    <mergeCell ref="W81:Z81"/>
    <mergeCell ref="AA79:AD79"/>
    <mergeCell ref="K80:M80"/>
    <mergeCell ref="N80:Q80"/>
    <mergeCell ref="R80:V80"/>
    <mergeCell ref="W80:Z80"/>
    <mergeCell ref="AA80:AD80"/>
    <mergeCell ref="K79:M79"/>
    <mergeCell ref="N79:Q79"/>
    <mergeCell ref="R79:V79"/>
    <mergeCell ref="W79:Z79"/>
    <mergeCell ref="AA77:AD77"/>
    <mergeCell ref="K78:M78"/>
    <mergeCell ref="N78:Q78"/>
    <mergeCell ref="R78:V78"/>
    <mergeCell ref="W78:Z78"/>
    <mergeCell ref="AA78:AD78"/>
    <mergeCell ref="K77:M77"/>
    <mergeCell ref="N77:Q77"/>
    <mergeCell ref="R77:V77"/>
    <mergeCell ref="W77:Z77"/>
    <mergeCell ref="AA75:AD75"/>
    <mergeCell ref="K76:M76"/>
    <mergeCell ref="N76:Q76"/>
    <mergeCell ref="R76:V76"/>
    <mergeCell ref="W76:Z76"/>
    <mergeCell ref="AA76:AD76"/>
    <mergeCell ref="K75:M75"/>
    <mergeCell ref="N75:Q75"/>
    <mergeCell ref="R75:V75"/>
    <mergeCell ref="W75:Z75"/>
    <mergeCell ref="AA73:AD73"/>
    <mergeCell ref="K74:M74"/>
    <mergeCell ref="N74:Q74"/>
    <mergeCell ref="R74:V74"/>
    <mergeCell ref="W74:Z74"/>
    <mergeCell ref="AA74:AD74"/>
    <mergeCell ref="K73:M73"/>
    <mergeCell ref="N73:Q73"/>
    <mergeCell ref="R73:V73"/>
    <mergeCell ref="W73:Z73"/>
    <mergeCell ref="AA71:AD71"/>
    <mergeCell ref="K72:M72"/>
    <mergeCell ref="N72:Q72"/>
    <mergeCell ref="R72:V72"/>
    <mergeCell ref="W72:Z72"/>
    <mergeCell ref="AA72:AD72"/>
    <mergeCell ref="K71:M71"/>
    <mergeCell ref="N71:Q71"/>
    <mergeCell ref="R71:V71"/>
    <mergeCell ref="W71:Z71"/>
    <mergeCell ref="AA69:AD69"/>
    <mergeCell ref="K70:M70"/>
    <mergeCell ref="N70:Q70"/>
    <mergeCell ref="R70:V70"/>
    <mergeCell ref="W70:Z70"/>
    <mergeCell ref="AA70:AD70"/>
    <mergeCell ref="K69:M69"/>
    <mergeCell ref="N69:Q69"/>
    <mergeCell ref="R69:V69"/>
    <mergeCell ref="W69:Z69"/>
    <mergeCell ref="AA67:AD67"/>
    <mergeCell ref="K68:M68"/>
    <mergeCell ref="N68:Q68"/>
    <mergeCell ref="R68:V68"/>
    <mergeCell ref="W68:Z68"/>
    <mergeCell ref="AA68:AD68"/>
    <mergeCell ref="K67:M67"/>
    <mergeCell ref="N67:Q67"/>
    <mergeCell ref="R67:V67"/>
    <mergeCell ref="W67:Z67"/>
    <mergeCell ref="AA65:AD65"/>
    <mergeCell ref="K66:M66"/>
    <mergeCell ref="N66:Q66"/>
    <mergeCell ref="R66:V66"/>
    <mergeCell ref="W66:Z66"/>
    <mergeCell ref="AA66:AD66"/>
    <mergeCell ref="K65:M65"/>
    <mergeCell ref="N65:Q65"/>
    <mergeCell ref="R65:V65"/>
    <mergeCell ref="W65:Z65"/>
    <mergeCell ref="AA63:AD63"/>
    <mergeCell ref="K64:M64"/>
    <mergeCell ref="N64:Q64"/>
    <mergeCell ref="R64:V64"/>
    <mergeCell ref="W64:Z64"/>
    <mergeCell ref="AA64:AD64"/>
    <mergeCell ref="K63:M63"/>
    <mergeCell ref="N63:Q63"/>
    <mergeCell ref="R63:V63"/>
    <mergeCell ref="W63:Z63"/>
    <mergeCell ref="AA61:AD61"/>
    <mergeCell ref="K62:M62"/>
    <mergeCell ref="N62:Q62"/>
    <mergeCell ref="R62:V62"/>
    <mergeCell ref="W62:Z62"/>
    <mergeCell ref="AA62:AD62"/>
    <mergeCell ref="K61:M61"/>
    <mergeCell ref="N61:Q61"/>
    <mergeCell ref="R61:V61"/>
    <mergeCell ref="W61:Z61"/>
    <mergeCell ref="AA59:AD59"/>
    <mergeCell ref="K60:M60"/>
    <mergeCell ref="N60:Q60"/>
    <mergeCell ref="R60:V60"/>
    <mergeCell ref="W60:Z60"/>
    <mergeCell ref="AA60:AD60"/>
    <mergeCell ref="K59:M59"/>
    <mergeCell ref="N59:Q59"/>
    <mergeCell ref="R59:V59"/>
    <mergeCell ref="W59:Z59"/>
    <mergeCell ref="AA57:AD57"/>
    <mergeCell ref="K58:M58"/>
    <mergeCell ref="N58:Q58"/>
    <mergeCell ref="R58:V58"/>
    <mergeCell ref="W58:Z58"/>
    <mergeCell ref="AA58:AD58"/>
    <mergeCell ref="K57:M57"/>
    <mergeCell ref="N57:Q57"/>
    <mergeCell ref="R57:V57"/>
    <mergeCell ref="W57:Z57"/>
    <mergeCell ref="Z55:AD55"/>
    <mergeCell ref="K56:L56"/>
    <mergeCell ref="M56:P56"/>
    <mergeCell ref="Q56:U56"/>
    <mergeCell ref="V56:Y56"/>
    <mergeCell ref="Z56:AD56"/>
    <mergeCell ref="K55:L55"/>
    <mergeCell ref="M55:P55"/>
    <mergeCell ref="Q55:U55"/>
    <mergeCell ref="V55:Y55"/>
    <mergeCell ref="Z53:AD53"/>
    <mergeCell ref="K54:L54"/>
    <mergeCell ref="M54:P54"/>
    <mergeCell ref="Q54:U54"/>
    <mergeCell ref="V54:Y54"/>
    <mergeCell ref="Z54:AD54"/>
    <mergeCell ref="K53:L53"/>
    <mergeCell ref="M53:P53"/>
    <mergeCell ref="Q53:U53"/>
    <mergeCell ref="V53:Y53"/>
    <mergeCell ref="Z51:AD51"/>
    <mergeCell ref="K52:L52"/>
    <mergeCell ref="M52:P52"/>
    <mergeCell ref="Q52:U52"/>
    <mergeCell ref="V52:Y52"/>
    <mergeCell ref="Z52:AD52"/>
    <mergeCell ref="K51:L51"/>
    <mergeCell ref="M51:P51"/>
    <mergeCell ref="Q51:U51"/>
    <mergeCell ref="V51:Y51"/>
    <mergeCell ref="Z49:AD49"/>
    <mergeCell ref="K50:L50"/>
    <mergeCell ref="M50:P50"/>
    <mergeCell ref="Q50:U50"/>
    <mergeCell ref="V50:Y50"/>
    <mergeCell ref="Z50:AD50"/>
    <mergeCell ref="K49:L49"/>
    <mergeCell ref="M49:P49"/>
    <mergeCell ref="Q49:U49"/>
    <mergeCell ref="V49:Y49"/>
    <mergeCell ref="Z47:AD47"/>
    <mergeCell ref="K48:L48"/>
    <mergeCell ref="M48:P48"/>
    <mergeCell ref="Q48:U48"/>
    <mergeCell ref="V48:Y48"/>
    <mergeCell ref="Z48:AD48"/>
    <mergeCell ref="K47:L47"/>
    <mergeCell ref="M47:P47"/>
    <mergeCell ref="Q47:U47"/>
    <mergeCell ref="V47:Y47"/>
    <mergeCell ref="Z45:AD45"/>
    <mergeCell ref="K46:L46"/>
    <mergeCell ref="M46:P46"/>
    <mergeCell ref="Q46:U46"/>
    <mergeCell ref="V46:Y46"/>
    <mergeCell ref="Z46:AD46"/>
    <mergeCell ref="K45:L45"/>
    <mergeCell ref="M45:P45"/>
    <mergeCell ref="Q45:U45"/>
    <mergeCell ref="V45:Y45"/>
    <mergeCell ref="Z43:AD43"/>
    <mergeCell ref="K44:L44"/>
    <mergeCell ref="M44:P44"/>
    <mergeCell ref="Q44:U44"/>
    <mergeCell ref="V44:Y44"/>
    <mergeCell ref="Z44:AD44"/>
    <mergeCell ref="K43:L43"/>
    <mergeCell ref="M43:P43"/>
    <mergeCell ref="Q43:U43"/>
    <mergeCell ref="V43:Y43"/>
    <mergeCell ref="Z41:AD41"/>
    <mergeCell ref="K42:L42"/>
    <mergeCell ref="M42:P42"/>
    <mergeCell ref="Q42:U42"/>
    <mergeCell ref="V42:Y42"/>
    <mergeCell ref="Z42:AD42"/>
    <mergeCell ref="K41:L41"/>
    <mergeCell ref="M41:P41"/>
    <mergeCell ref="Q41:U41"/>
    <mergeCell ref="V41:Y41"/>
    <mergeCell ref="A39:B39"/>
    <mergeCell ref="F39:H39"/>
    <mergeCell ref="K39:M39"/>
    <mergeCell ref="N39:Q39"/>
    <mergeCell ref="AA39:AC39"/>
    <mergeCell ref="AD39:AE39"/>
    <mergeCell ref="R39:V39"/>
    <mergeCell ref="W39:Z39"/>
    <mergeCell ref="K40:M40"/>
    <mergeCell ref="N40:Q40"/>
    <mergeCell ref="R40:V40"/>
    <mergeCell ref="W40:Z40"/>
    <mergeCell ref="AA40:AC40"/>
    <mergeCell ref="AD40:AE40"/>
    <mergeCell ref="AA38:AC38"/>
    <mergeCell ref="AD38:AE38"/>
    <mergeCell ref="K37:M37"/>
    <mergeCell ref="N37:Q37"/>
    <mergeCell ref="R37:V37"/>
    <mergeCell ref="W37:Z37"/>
    <mergeCell ref="AA37:AC37"/>
    <mergeCell ref="AD37:AE37"/>
    <mergeCell ref="K38:M38"/>
    <mergeCell ref="N38:Q38"/>
    <mergeCell ref="R38:V38"/>
    <mergeCell ref="W38:Z38"/>
    <mergeCell ref="AA36:AC36"/>
    <mergeCell ref="AD36:AE36"/>
    <mergeCell ref="K35:M35"/>
    <mergeCell ref="N35:Q35"/>
    <mergeCell ref="R35:V35"/>
    <mergeCell ref="W35:Z35"/>
    <mergeCell ref="AA35:AC35"/>
    <mergeCell ref="AD35:AE35"/>
    <mergeCell ref="K36:M36"/>
    <mergeCell ref="N36:Q36"/>
    <mergeCell ref="R36:V36"/>
    <mergeCell ref="W36:Z36"/>
    <mergeCell ref="AA34:AC34"/>
    <mergeCell ref="AD34:AE34"/>
    <mergeCell ref="K33:M33"/>
    <mergeCell ref="N33:Q33"/>
    <mergeCell ref="R33:V33"/>
    <mergeCell ref="W33:Z33"/>
    <mergeCell ref="AA33:AC33"/>
    <mergeCell ref="AD33:AE33"/>
    <mergeCell ref="K34:M34"/>
    <mergeCell ref="N34:Q34"/>
    <mergeCell ref="R34:V34"/>
    <mergeCell ref="W34:Z34"/>
    <mergeCell ref="AA32:AC32"/>
    <mergeCell ref="AD32:AE32"/>
    <mergeCell ref="K31:M31"/>
    <mergeCell ref="N31:Q31"/>
    <mergeCell ref="R31:V31"/>
    <mergeCell ref="W31:Z31"/>
    <mergeCell ref="AA31:AC31"/>
    <mergeCell ref="AD31:AE31"/>
    <mergeCell ref="K32:M32"/>
    <mergeCell ref="N32:Q32"/>
    <mergeCell ref="R32:V32"/>
    <mergeCell ref="W32:Z32"/>
    <mergeCell ref="AA30:AC30"/>
    <mergeCell ref="AD30:AE30"/>
    <mergeCell ref="K29:M29"/>
    <mergeCell ref="N29:Q29"/>
    <mergeCell ref="R29:V29"/>
    <mergeCell ref="W29:Z29"/>
    <mergeCell ref="AA29:AC29"/>
    <mergeCell ref="AD29:AE29"/>
    <mergeCell ref="K30:M30"/>
    <mergeCell ref="N30:Q30"/>
    <mergeCell ref="R30:V30"/>
    <mergeCell ref="W30:Z30"/>
    <mergeCell ref="AA28:AC28"/>
    <mergeCell ref="N26:Q26"/>
    <mergeCell ref="R26:V26"/>
    <mergeCell ref="AC24:AE24"/>
    <mergeCell ref="K25:M25"/>
    <mergeCell ref="AD28:AE28"/>
    <mergeCell ref="AA26:AC26"/>
    <mergeCell ref="AD26:AE26"/>
    <mergeCell ref="AA27:AC27"/>
    <mergeCell ref="AD27:AE27"/>
    <mergeCell ref="W28:Z28"/>
    <mergeCell ref="W26:Z26"/>
    <mergeCell ref="W25:Z25"/>
    <mergeCell ref="AA25:AC25"/>
    <mergeCell ref="AD25:AE25"/>
    <mergeCell ref="U24:X24"/>
    <mergeCell ref="Y24:AB24"/>
    <mergeCell ref="K27:M27"/>
    <mergeCell ref="N27:Q27"/>
    <mergeCell ref="R27:V27"/>
    <mergeCell ref="W27:Z27"/>
    <mergeCell ref="A24:A37"/>
    <mergeCell ref="B24:B37"/>
    <mergeCell ref="L24:O24"/>
    <mergeCell ref="P24:T24"/>
    <mergeCell ref="K26:M26"/>
    <mergeCell ref="N25:Q25"/>
    <mergeCell ref="R25:V25"/>
    <mergeCell ref="K28:M28"/>
    <mergeCell ref="N28:Q28"/>
    <mergeCell ref="R28:V28"/>
    <mergeCell ref="AC22:AE22"/>
    <mergeCell ref="L23:O23"/>
    <mergeCell ref="P23:T23"/>
    <mergeCell ref="U23:X23"/>
    <mergeCell ref="Y23:AB23"/>
    <mergeCell ref="AC23:AE23"/>
    <mergeCell ref="L22:O22"/>
    <mergeCell ref="P22:T22"/>
    <mergeCell ref="U22:X22"/>
    <mergeCell ref="Y22:AB22"/>
    <mergeCell ref="AC20:AE20"/>
    <mergeCell ref="L21:O21"/>
    <mergeCell ref="P21:T21"/>
    <mergeCell ref="U21:X21"/>
    <mergeCell ref="Y21:AB21"/>
    <mergeCell ref="AC21:AE21"/>
    <mergeCell ref="L20:O20"/>
    <mergeCell ref="P20:T20"/>
    <mergeCell ref="U20:X20"/>
    <mergeCell ref="Y20:AB20"/>
    <mergeCell ref="AC18:AE18"/>
    <mergeCell ref="L19:O19"/>
    <mergeCell ref="P19:T19"/>
    <mergeCell ref="U19:X19"/>
    <mergeCell ref="Y19:AB19"/>
    <mergeCell ref="AC19:AE19"/>
    <mergeCell ref="L18:O18"/>
    <mergeCell ref="P18:T18"/>
    <mergeCell ref="U18:X18"/>
    <mergeCell ref="Y18:AB18"/>
    <mergeCell ref="AC16:AE16"/>
    <mergeCell ref="L17:O17"/>
    <mergeCell ref="P17:T17"/>
    <mergeCell ref="U17:X17"/>
    <mergeCell ref="Y17:AB17"/>
    <mergeCell ref="AC17:AE17"/>
    <mergeCell ref="L16:O16"/>
    <mergeCell ref="P16:T16"/>
    <mergeCell ref="U16:X16"/>
    <mergeCell ref="Y16:AB16"/>
    <mergeCell ref="AC14:AE14"/>
    <mergeCell ref="L15:O15"/>
    <mergeCell ref="P15:T15"/>
    <mergeCell ref="U15:X15"/>
    <mergeCell ref="Y15:AB15"/>
    <mergeCell ref="AC15:AE15"/>
    <mergeCell ref="L14:O14"/>
    <mergeCell ref="P14:T14"/>
    <mergeCell ref="U14:X14"/>
    <mergeCell ref="Y14:AB14"/>
    <mergeCell ref="AC12:AE12"/>
    <mergeCell ref="L13:O13"/>
    <mergeCell ref="P13:T13"/>
    <mergeCell ref="U13:X13"/>
    <mergeCell ref="Y13:AB13"/>
    <mergeCell ref="AC13:AE13"/>
    <mergeCell ref="L12:O12"/>
    <mergeCell ref="P12:T12"/>
    <mergeCell ref="U12:X12"/>
    <mergeCell ref="Y12:AB12"/>
    <mergeCell ref="A7:H7"/>
    <mergeCell ref="F4:H4"/>
    <mergeCell ref="A6:H6"/>
    <mergeCell ref="A1:B1"/>
    <mergeCell ref="E1:H1"/>
    <mergeCell ref="A2:B2"/>
    <mergeCell ref="E2:H2"/>
    <mergeCell ref="AC9:AE9"/>
    <mergeCell ref="A10:A23"/>
    <mergeCell ref="B10:B23"/>
    <mergeCell ref="L10:O10"/>
    <mergeCell ref="P10:T10"/>
    <mergeCell ref="U10:X10"/>
    <mergeCell ref="L9:O9"/>
    <mergeCell ref="P9:T9"/>
    <mergeCell ref="U9:X9"/>
    <mergeCell ref="Y9:AB9"/>
    <mergeCell ref="Y10:AB10"/>
    <mergeCell ref="AC10:AE10"/>
    <mergeCell ref="L11:O11"/>
    <mergeCell ref="P11:T11"/>
    <mergeCell ref="U11:X11"/>
    <mergeCell ref="Y11:AB11"/>
    <mergeCell ref="AC11:AE11"/>
  </mergeCells>
  <phoneticPr fontId="11" type="noConversion"/>
  <pageMargins left="0.75" right="0.23" top="0.87" bottom="1" header="0.5" footer="0.5"/>
  <pageSetup paperSize="9" scale="89" fitToHeight="0" orientation="landscape" r:id="rId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pageSetUpPr fitToPage="1"/>
  </sheetPr>
  <dimension ref="A1:K39"/>
  <sheetViews>
    <sheetView view="pageBreakPreview" topLeftCell="A6" zoomScale="85" zoomScaleNormal="100" zoomScaleSheetLayoutView="85" workbookViewId="0">
      <selection activeCell="F26" sqref="A6:F26"/>
    </sheetView>
  </sheetViews>
  <sheetFormatPr defaultColWidth="9.140625" defaultRowHeight="16.5"/>
  <cols>
    <col min="1" max="1" width="6.28515625" style="692" customWidth="1"/>
    <col min="2" max="2" width="52.140625" style="694" customWidth="1"/>
    <col min="3" max="3" width="17.42578125" style="692" customWidth="1"/>
    <col min="4" max="4" width="11.28515625" style="695" customWidth="1"/>
    <col min="5" max="5" width="11.5703125" style="692" customWidth="1"/>
    <col min="6" max="6" width="6.85546875" style="693" customWidth="1"/>
    <col min="7" max="7" width="21.42578125" style="668" customWidth="1"/>
    <col min="8" max="16384" width="9.140625" style="663"/>
  </cols>
  <sheetData>
    <row r="1" spans="1:11" s="662" customFormat="1" ht="18">
      <c r="A1" s="657"/>
      <c r="B1" s="658"/>
      <c r="C1" s="657"/>
      <c r="D1" s="659"/>
      <c r="E1" s="660"/>
      <c r="F1" s="657"/>
      <c r="G1" s="661"/>
    </row>
    <row r="2" spans="1:11" ht="18" customHeight="1">
      <c r="A2" s="1353" t="s">
        <v>718</v>
      </c>
      <c r="B2" s="1353"/>
      <c r="C2" s="1353"/>
      <c r="D2" s="1353"/>
      <c r="E2" s="1353"/>
      <c r="F2" s="1353"/>
      <c r="G2" s="1353"/>
    </row>
    <row r="3" spans="1:11" ht="18" customHeight="1">
      <c r="A3" s="1353"/>
      <c r="B3" s="1353"/>
      <c r="C3" s="1353"/>
      <c r="D3" s="1353"/>
      <c r="E3" s="1353"/>
      <c r="F3" s="1353"/>
      <c r="G3" s="1353"/>
    </row>
    <row r="4" spans="1:11" ht="12" customHeight="1">
      <c r="A4" s="1353"/>
      <c r="B4" s="1353"/>
      <c r="C4" s="1353"/>
      <c r="D4" s="1353"/>
      <c r="E4" s="1353"/>
      <c r="F4" s="1353"/>
      <c r="G4" s="1353"/>
    </row>
    <row r="5" spans="1:11" ht="15.75" customHeight="1">
      <c r="A5" s="664"/>
      <c r="B5" s="665"/>
      <c r="C5" s="664"/>
      <c r="D5" s="666"/>
      <c r="E5" s="664"/>
      <c r="F5" s="667"/>
    </row>
    <row r="6" spans="1:11">
      <c r="A6" s="1354" t="s">
        <v>12</v>
      </c>
      <c r="B6" s="1354" t="s">
        <v>627</v>
      </c>
      <c r="C6" s="1354" t="s">
        <v>347</v>
      </c>
      <c r="D6" s="1356" t="s">
        <v>61</v>
      </c>
      <c r="E6" s="1354" t="s">
        <v>628</v>
      </c>
      <c r="F6" s="1354"/>
      <c r="G6" s="1355" t="s">
        <v>20</v>
      </c>
    </row>
    <row r="7" spans="1:11" ht="36.75" customHeight="1">
      <c r="A7" s="1354"/>
      <c r="B7" s="1354"/>
      <c r="C7" s="1354"/>
      <c r="D7" s="1357"/>
      <c r="E7" s="669" t="s">
        <v>628</v>
      </c>
      <c r="F7" s="670" t="s">
        <v>654</v>
      </c>
      <c r="G7" s="1355"/>
    </row>
    <row r="8" spans="1:11">
      <c r="A8" s="710" t="s">
        <v>13</v>
      </c>
      <c r="B8" s="711" t="s">
        <v>629</v>
      </c>
      <c r="C8" s="729" t="s">
        <v>32</v>
      </c>
      <c r="D8" s="826">
        <v>7000</v>
      </c>
      <c r="E8" s="826">
        <f>'B2. TH DT&amp;DS'!D9+'B7. Tamtru '!E20</f>
        <v>6345.9726027397264</v>
      </c>
      <c r="F8" s="712" t="s">
        <v>634</v>
      </c>
      <c r="G8" s="731"/>
    </row>
    <row r="9" spans="1:11">
      <c r="A9" s="710" t="s">
        <v>17</v>
      </c>
      <c r="B9" s="711" t="s">
        <v>630</v>
      </c>
      <c r="C9" s="681" t="s">
        <v>752</v>
      </c>
      <c r="D9" s="685">
        <v>5.5</v>
      </c>
      <c r="E9" s="623">
        <f>'B2. TH DT&amp;DS'!C9</f>
        <v>51.109509663754309</v>
      </c>
      <c r="F9" s="686" t="str">
        <f>F8</f>
        <v>Đạt</v>
      </c>
      <c r="G9" s="731"/>
    </row>
    <row r="10" spans="1:11" ht="28.5" customHeight="1">
      <c r="A10" s="710" t="s">
        <v>14</v>
      </c>
      <c r="B10" s="711" t="s">
        <v>631</v>
      </c>
      <c r="C10" s="681"/>
      <c r="D10" s="685"/>
      <c r="E10" s="623"/>
      <c r="F10" s="738" t="s">
        <v>735</v>
      </c>
      <c r="G10" s="732"/>
    </row>
    <row r="11" spans="1:11" s="675" customFormat="1" ht="28.5" customHeight="1">
      <c r="A11" s="673" t="s">
        <v>156</v>
      </c>
      <c r="B11" s="817" t="s">
        <v>632</v>
      </c>
      <c r="C11" s="673"/>
      <c r="D11" s="672" t="s">
        <v>653</v>
      </c>
      <c r="E11" s="827" t="s">
        <v>633</v>
      </c>
      <c r="F11" s="674" t="s">
        <v>634</v>
      </c>
      <c r="G11" s="732"/>
      <c r="K11" s="875">
        <f>7538-E8</f>
        <v>1192.0273972602736</v>
      </c>
    </row>
    <row r="12" spans="1:11" s="849" customFormat="1" ht="51" customHeight="1">
      <c r="A12" s="681" t="s">
        <v>157</v>
      </c>
      <c r="B12" s="682" t="s">
        <v>652</v>
      </c>
      <c r="C12" s="681" t="s">
        <v>659</v>
      </c>
      <c r="D12" s="880" t="s">
        <v>739</v>
      </c>
      <c r="E12" s="881">
        <f>'B6. Hongheo '!G11</f>
        <v>2372</v>
      </c>
      <c r="F12" s="686" t="s">
        <v>634</v>
      </c>
      <c r="G12" s="848"/>
    </row>
    <row r="13" spans="1:11" s="676" customFormat="1" ht="28.5" customHeight="1">
      <c r="A13" s="673" t="s">
        <v>158</v>
      </c>
      <c r="B13" s="678" t="s">
        <v>660</v>
      </c>
      <c r="C13" s="673" t="s">
        <v>659</v>
      </c>
      <c r="D13" s="818">
        <v>80</v>
      </c>
      <c r="E13" s="850">
        <f>'B4. TPLaodong'!C9/'B4. TPLaodong'!C8*100</f>
        <v>68.111201962387568</v>
      </c>
      <c r="F13" s="674" t="s">
        <v>634</v>
      </c>
      <c r="G13" s="732"/>
    </row>
    <row r="14" spans="1:11" s="676" customFormat="1" ht="25.5" customHeight="1">
      <c r="A14" s="819" t="s">
        <v>9</v>
      </c>
      <c r="B14" s="711" t="s">
        <v>670</v>
      </c>
      <c r="C14" s="819"/>
      <c r="D14" s="685"/>
      <c r="E14" s="828"/>
      <c r="F14" s="738" t="s">
        <v>719</v>
      </c>
      <c r="G14" s="732"/>
    </row>
    <row r="15" spans="1:11" s="676" customFormat="1" ht="34.5" customHeight="1">
      <c r="A15" s="673" t="s">
        <v>720</v>
      </c>
      <c r="B15" s="678" t="s">
        <v>661</v>
      </c>
      <c r="C15" s="820" t="s">
        <v>663</v>
      </c>
      <c r="D15" s="821" t="s">
        <v>635</v>
      </c>
      <c r="E15" s="850" t="e">
        <f>'B11.Truonghoc '!#REF!/E8</f>
        <v>#REF!</v>
      </c>
      <c r="F15" s="674" t="s">
        <v>634</v>
      </c>
      <c r="G15" s="731"/>
    </row>
    <row r="16" spans="1:11" ht="37.5" customHeight="1">
      <c r="A16" s="677" t="s">
        <v>721</v>
      </c>
      <c r="B16" s="823" t="s">
        <v>636</v>
      </c>
      <c r="C16" s="822" t="s">
        <v>668</v>
      </c>
      <c r="D16" s="824" t="s">
        <v>637</v>
      </c>
      <c r="E16" s="850">
        <f>2*5000/E8</f>
        <v>1.5758025799989637</v>
      </c>
      <c r="F16" s="674" t="s">
        <v>634</v>
      </c>
      <c r="G16" s="735"/>
    </row>
    <row r="17" spans="1:7" s="877" customFormat="1" ht="27" customHeight="1">
      <c r="A17" s="673" t="s">
        <v>722</v>
      </c>
      <c r="B17" s="817" t="s">
        <v>662</v>
      </c>
      <c r="C17" s="673" t="s">
        <v>663</v>
      </c>
      <c r="D17" s="688" t="s">
        <v>638</v>
      </c>
      <c r="E17" s="879">
        <f>'B12. TDTT'!D11/E8</f>
        <v>1.7648988895988398</v>
      </c>
      <c r="F17" s="674" t="s">
        <v>634</v>
      </c>
      <c r="G17" s="732"/>
    </row>
    <row r="18" spans="1:7" s="676" customFormat="1" ht="27" customHeight="1">
      <c r="A18" s="677" t="s">
        <v>723</v>
      </c>
      <c r="B18" s="678" t="s">
        <v>664</v>
      </c>
      <c r="C18" s="673" t="s">
        <v>8</v>
      </c>
      <c r="D18" s="672" t="s">
        <v>637</v>
      </c>
      <c r="E18" s="827">
        <v>1</v>
      </c>
      <c r="F18" s="674" t="s">
        <v>634</v>
      </c>
      <c r="G18" s="732"/>
    </row>
    <row r="19" spans="1:7" s="676" customFormat="1" ht="27" customHeight="1">
      <c r="A19" s="673" t="s">
        <v>724</v>
      </c>
      <c r="B19" s="682" t="s">
        <v>665</v>
      </c>
      <c r="C19" s="822" t="s">
        <v>663</v>
      </c>
      <c r="D19" s="672" t="s">
        <v>639</v>
      </c>
      <c r="E19" s="850" t="e">
        <f>#REF!/E8</f>
        <v>#REF!</v>
      </c>
      <c r="F19" s="674" t="s">
        <v>634</v>
      </c>
      <c r="G19" s="732"/>
    </row>
    <row r="20" spans="1:7" s="676" customFormat="1" ht="27" customHeight="1">
      <c r="A20" s="677" t="s">
        <v>725</v>
      </c>
      <c r="B20" s="825" t="s">
        <v>676</v>
      </c>
      <c r="C20" s="822" t="s">
        <v>663</v>
      </c>
      <c r="D20" s="684" t="s">
        <v>640</v>
      </c>
      <c r="E20" s="851">
        <f>'B14. Giaothong '!I13/E8</f>
        <v>27.221989569482098</v>
      </c>
      <c r="F20" s="686" t="s">
        <v>634</v>
      </c>
      <c r="G20" s="732"/>
    </row>
    <row r="21" spans="1:7" s="676" customFormat="1" ht="27" customHeight="1">
      <c r="A21" s="673" t="s">
        <v>726</v>
      </c>
      <c r="B21" s="825" t="s">
        <v>666</v>
      </c>
      <c r="C21" s="681" t="s">
        <v>669</v>
      </c>
      <c r="D21" s="685" t="s">
        <v>641</v>
      </c>
      <c r="E21" s="850">
        <f>'B18. Điện SN'!C12/E8</f>
        <v>666.1532068661819</v>
      </c>
      <c r="F21" s="686" t="s">
        <v>634</v>
      </c>
      <c r="G21" s="732"/>
    </row>
    <row r="22" spans="1:7" s="676" customFormat="1" ht="27" customHeight="1">
      <c r="A22" s="677" t="s">
        <v>727</v>
      </c>
      <c r="B22" s="682" t="s">
        <v>675</v>
      </c>
      <c r="C22" s="681" t="s">
        <v>659</v>
      </c>
      <c r="D22" s="684" t="s">
        <v>642</v>
      </c>
      <c r="E22" s="623">
        <v>97.16</v>
      </c>
      <c r="F22" s="686" t="s">
        <v>634</v>
      </c>
      <c r="G22" s="732"/>
    </row>
    <row r="23" spans="1:7" s="676" customFormat="1" ht="27" customHeight="1">
      <c r="A23" s="673" t="s">
        <v>728</v>
      </c>
      <c r="B23" s="825" t="s">
        <v>674</v>
      </c>
      <c r="C23" s="681" t="s">
        <v>659</v>
      </c>
      <c r="D23" s="684" t="s">
        <v>642</v>
      </c>
      <c r="E23" s="623">
        <v>95.93</v>
      </c>
      <c r="F23" s="686" t="s">
        <v>634</v>
      </c>
      <c r="G23" s="732"/>
    </row>
    <row r="24" spans="1:7" s="676" customFormat="1" ht="27" customHeight="1">
      <c r="A24" s="677" t="s">
        <v>729</v>
      </c>
      <c r="B24" s="817" t="s">
        <v>673</v>
      </c>
      <c r="C24" s="673" t="s">
        <v>667</v>
      </c>
      <c r="D24" s="688" t="s">
        <v>643</v>
      </c>
      <c r="E24" s="623">
        <v>8.7200000000000006</v>
      </c>
      <c r="F24" s="686" t="s">
        <v>634</v>
      </c>
      <c r="G24" s="732"/>
    </row>
    <row r="25" spans="1:7" s="676" customFormat="1" ht="36.75" customHeight="1">
      <c r="A25" s="673" t="s">
        <v>731</v>
      </c>
      <c r="B25" s="817" t="s">
        <v>671</v>
      </c>
      <c r="C25" s="673" t="s">
        <v>659</v>
      </c>
      <c r="D25" s="688" t="s">
        <v>644</v>
      </c>
      <c r="E25" s="623">
        <v>25.06</v>
      </c>
      <c r="F25" s="674" t="s">
        <v>634</v>
      </c>
      <c r="G25" s="731"/>
    </row>
    <row r="26" spans="1:7" s="676" customFormat="1" ht="30.75" customHeight="1">
      <c r="A26" s="677" t="s">
        <v>732</v>
      </c>
      <c r="B26" s="817" t="s">
        <v>672</v>
      </c>
      <c r="C26" s="673" t="s">
        <v>659</v>
      </c>
      <c r="D26" s="688" t="s">
        <v>655</v>
      </c>
      <c r="E26" s="623">
        <v>92.67</v>
      </c>
      <c r="F26" s="686" t="s">
        <v>634</v>
      </c>
      <c r="G26" s="732"/>
    </row>
    <row r="27" spans="1:7" s="676" customFormat="1">
      <c r="A27" s="689"/>
      <c r="B27" s="690"/>
      <c r="C27" s="689"/>
      <c r="D27" s="691"/>
      <c r="E27" s="692"/>
      <c r="F27" s="693"/>
      <c r="G27" s="668"/>
    </row>
    <row r="28" spans="1:7" ht="16.5" customHeight="1"/>
    <row r="29" spans="1:7" s="676" customFormat="1" ht="16.5" customHeight="1">
      <c r="A29" s="692"/>
      <c r="B29" s="694"/>
      <c r="C29" s="692"/>
      <c r="D29" s="695"/>
      <c r="E29" s="692"/>
      <c r="F29" s="693"/>
      <c r="G29" s="696"/>
    </row>
    <row r="30" spans="1:7" s="676" customFormat="1" ht="16.5" customHeight="1">
      <c r="A30" s="692"/>
      <c r="B30" s="694"/>
      <c r="C30" s="692"/>
      <c r="D30" s="695"/>
      <c r="E30" s="692"/>
      <c r="F30" s="693"/>
      <c r="G30" s="696"/>
    </row>
    <row r="31" spans="1:7" ht="16.5" customHeight="1"/>
    <row r="32" spans="1:7" s="676" customFormat="1">
      <c r="A32" s="692"/>
      <c r="B32" s="694"/>
      <c r="C32" s="692"/>
      <c r="D32" s="695"/>
      <c r="E32" s="692"/>
      <c r="F32" s="693"/>
      <c r="G32" s="668"/>
    </row>
    <row r="33" spans="1:7" s="676" customFormat="1" ht="19.5" customHeight="1">
      <c r="A33" s="692"/>
      <c r="B33" s="694"/>
      <c r="C33" s="692"/>
      <c r="D33" s="695"/>
      <c r="E33" s="692"/>
      <c r="F33" s="693"/>
      <c r="G33" s="668"/>
    </row>
    <row r="34" spans="1:7" ht="21.75" customHeight="1"/>
    <row r="35" spans="1:7" ht="189.75" customHeight="1"/>
    <row r="36" spans="1:7" ht="136.9" customHeight="1"/>
    <row r="37" spans="1:7" s="676" customFormat="1" ht="16.5" customHeight="1">
      <c r="A37" s="692"/>
      <c r="B37" s="694"/>
      <c r="C37" s="692"/>
      <c r="D37" s="695"/>
      <c r="E37" s="692"/>
      <c r="F37" s="693"/>
      <c r="G37" s="668"/>
    </row>
    <row r="38" spans="1:7" s="676" customFormat="1" ht="16.5" customHeight="1">
      <c r="A38" s="692"/>
      <c r="B38" s="694"/>
      <c r="C38" s="692"/>
      <c r="D38" s="695"/>
      <c r="E38" s="692"/>
      <c r="F38" s="693"/>
      <c r="G38" s="668"/>
    </row>
    <row r="39" spans="1:7" ht="16.5" customHeight="1"/>
  </sheetData>
  <mergeCells count="7">
    <mergeCell ref="A2:G4"/>
    <mergeCell ref="A6:A7"/>
    <mergeCell ref="B6:B7"/>
    <mergeCell ref="C6:C7"/>
    <mergeCell ref="E6:F6"/>
    <mergeCell ref="G6:G7"/>
    <mergeCell ref="D6:D7"/>
  </mergeCells>
  <pageMargins left="0.52" right="0.21" top="0.52" bottom="0.3" header="0.5" footer="0.19"/>
  <pageSetup paperSize="9" scale="75"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8369" r:id="rId4" name="Drop Down 1">
              <controlPr defaultSize="0" print="0" autoLine="0" autoPict="0">
                <anchor>
                  <from>
                    <xdr:col>0</xdr:col>
                    <xdr:colOff>9525</xdr:colOff>
                    <xdr:row>0</xdr:row>
                    <xdr:rowOff>0</xdr:rowOff>
                  </from>
                  <to>
                    <xdr:col>1</xdr:col>
                    <xdr:colOff>371475</xdr:colOff>
                    <xdr:row>1</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A1:J40"/>
  <sheetViews>
    <sheetView view="pageBreakPreview" zoomScale="70" zoomScaleNormal="100" zoomScaleSheetLayoutView="70" workbookViewId="0">
      <selection activeCell="F26" sqref="A6:F26"/>
    </sheetView>
  </sheetViews>
  <sheetFormatPr defaultColWidth="9.140625" defaultRowHeight="16.5"/>
  <cols>
    <col min="1" max="1" width="6.42578125" style="692" customWidth="1"/>
    <col min="2" max="2" width="53.42578125" style="694" customWidth="1"/>
    <col min="3" max="3" width="16.5703125" style="692" customWidth="1"/>
    <col min="4" max="4" width="11" style="695" customWidth="1"/>
    <col min="5" max="5" width="9.28515625" style="692" customWidth="1"/>
    <col min="6" max="6" width="6.85546875" style="693" customWidth="1"/>
    <col min="7" max="7" width="21.42578125" style="668" customWidth="1"/>
    <col min="8" max="16384" width="9.140625" style="663"/>
  </cols>
  <sheetData>
    <row r="1" spans="1:10" s="662" customFormat="1" ht="18">
      <c r="A1" s="657"/>
      <c r="B1" s="658"/>
      <c r="C1" s="657"/>
      <c r="D1" s="659"/>
      <c r="E1" s="660"/>
      <c r="F1" s="657"/>
      <c r="G1" s="661"/>
    </row>
    <row r="2" spans="1:10" ht="18" customHeight="1">
      <c r="A2" s="1353" t="s">
        <v>734</v>
      </c>
      <c r="B2" s="1353"/>
      <c r="C2" s="1353"/>
      <c r="D2" s="1353"/>
      <c r="E2" s="1353"/>
      <c r="F2" s="1353"/>
      <c r="G2" s="1353"/>
    </row>
    <row r="3" spans="1:10" ht="18" customHeight="1">
      <c r="A3" s="1353"/>
      <c r="B3" s="1353"/>
      <c r="C3" s="1353"/>
      <c r="D3" s="1353"/>
      <c r="E3" s="1353"/>
      <c r="F3" s="1353"/>
      <c r="G3" s="1353"/>
    </row>
    <row r="4" spans="1:10" ht="12" customHeight="1">
      <c r="A4" s="1353"/>
      <c r="B4" s="1353"/>
      <c r="C4" s="1353"/>
      <c r="D4" s="1353"/>
      <c r="E4" s="1353"/>
      <c r="F4" s="1353"/>
      <c r="G4" s="1353"/>
    </row>
    <row r="5" spans="1:10" ht="12.75" customHeight="1">
      <c r="A5" s="664"/>
      <c r="B5" s="665"/>
      <c r="C5" s="664"/>
      <c r="D5" s="666"/>
      <c r="E5" s="664"/>
      <c r="F5" s="667"/>
    </row>
    <row r="6" spans="1:10">
      <c r="A6" s="1354" t="s">
        <v>12</v>
      </c>
      <c r="B6" s="1356" t="s">
        <v>627</v>
      </c>
      <c r="C6" s="1356" t="s">
        <v>347</v>
      </c>
      <c r="D6" s="1356" t="s">
        <v>61</v>
      </c>
      <c r="E6" s="1354" t="s">
        <v>628</v>
      </c>
      <c r="F6" s="1354"/>
      <c r="G6" s="1359" t="s">
        <v>20</v>
      </c>
    </row>
    <row r="7" spans="1:10" ht="36.75" customHeight="1">
      <c r="A7" s="1354"/>
      <c r="B7" s="1358"/>
      <c r="C7" s="1357"/>
      <c r="D7" s="1357"/>
      <c r="E7" s="798" t="s">
        <v>628</v>
      </c>
      <c r="F7" s="670" t="s">
        <v>654</v>
      </c>
      <c r="G7" s="1360"/>
    </row>
    <row r="8" spans="1:10">
      <c r="A8" s="710" t="s">
        <v>13</v>
      </c>
      <c r="B8" s="711" t="s">
        <v>629</v>
      </c>
      <c r="C8" s="729" t="s">
        <v>32</v>
      </c>
      <c r="D8" s="882">
        <v>7000</v>
      </c>
      <c r="E8" s="826" t="e">
        <f>'B2. TH DT&amp;DS'!#REF!+#REF!</f>
        <v>#REF!</v>
      </c>
      <c r="F8" s="837" t="s">
        <v>634</v>
      </c>
      <c r="G8" s="731"/>
      <c r="J8" s="876" t="e">
        <f>7071-E8</f>
        <v>#REF!</v>
      </c>
    </row>
    <row r="9" spans="1:10" ht="45.75" customHeight="1">
      <c r="A9" s="710" t="s">
        <v>17</v>
      </c>
      <c r="B9" s="711" t="s">
        <v>630</v>
      </c>
      <c r="C9" s="681" t="s">
        <v>752</v>
      </c>
      <c r="D9" s="883">
        <v>5.5</v>
      </c>
      <c r="E9" s="623" t="e">
        <f>'B2. TH DT&amp;DS'!#REF!</f>
        <v>#REF!</v>
      </c>
      <c r="F9" s="838" t="str">
        <f>F8</f>
        <v>Đạt</v>
      </c>
      <c r="G9" s="731"/>
    </row>
    <row r="10" spans="1:10" ht="28.5" customHeight="1">
      <c r="A10" s="710" t="s">
        <v>14</v>
      </c>
      <c r="B10" s="711" t="s">
        <v>631</v>
      </c>
      <c r="C10" s="681"/>
      <c r="D10" s="829"/>
      <c r="E10" s="623"/>
      <c r="F10" s="841" t="s">
        <v>735</v>
      </c>
      <c r="G10" s="732"/>
    </row>
    <row r="11" spans="1:10" s="675" customFormat="1" ht="28.5" customHeight="1">
      <c r="A11" s="671" t="s">
        <v>156</v>
      </c>
      <c r="B11" s="687" t="s">
        <v>632</v>
      </c>
      <c r="C11" s="671"/>
      <c r="D11" s="830" t="s">
        <v>653</v>
      </c>
      <c r="E11" s="844" t="s">
        <v>633</v>
      </c>
      <c r="F11" s="839" t="s">
        <v>634</v>
      </c>
      <c r="G11" s="733"/>
    </row>
    <row r="12" spans="1:10" s="676" customFormat="1" ht="56.25" customHeight="1">
      <c r="A12" s="673" t="s">
        <v>157</v>
      </c>
      <c r="B12" s="678" t="s">
        <v>652</v>
      </c>
      <c r="C12" s="673" t="s">
        <v>659</v>
      </c>
      <c r="D12" s="672" t="s">
        <v>739</v>
      </c>
      <c r="E12" s="850" t="e">
        <f>#REF!</f>
        <v>#REF!</v>
      </c>
      <c r="F12" s="674" t="s">
        <v>634</v>
      </c>
      <c r="G12" s="731"/>
    </row>
    <row r="13" spans="1:10" s="676" customFormat="1" ht="28.5" customHeight="1">
      <c r="A13" s="709" t="s">
        <v>158</v>
      </c>
      <c r="B13" s="845" t="s">
        <v>660</v>
      </c>
      <c r="C13" s="709" t="s">
        <v>659</v>
      </c>
      <c r="D13" s="831">
        <v>80</v>
      </c>
      <c r="E13" s="853" t="e">
        <f>'B4. TPLaodong'!#REF!/'B4. TPLaodong'!#REF!*100</f>
        <v>#REF!</v>
      </c>
      <c r="F13" s="840" t="s">
        <v>634</v>
      </c>
      <c r="G13" s="734"/>
    </row>
    <row r="14" spans="1:10" s="676" customFormat="1" ht="25.5" customHeight="1">
      <c r="A14" s="736" t="s">
        <v>9</v>
      </c>
      <c r="B14" s="711" t="s">
        <v>670</v>
      </c>
      <c r="C14" s="737"/>
      <c r="D14" s="829"/>
      <c r="E14" s="828"/>
      <c r="F14" s="841" t="s">
        <v>719</v>
      </c>
      <c r="G14" s="732"/>
    </row>
    <row r="15" spans="1:10" s="676" customFormat="1" ht="34.5" customHeight="1">
      <c r="A15" s="673" t="s">
        <v>720</v>
      </c>
      <c r="B15" s="678" t="s">
        <v>661</v>
      </c>
      <c r="C15" s="728" t="s">
        <v>663</v>
      </c>
      <c r="D15" s="832" t="s">
        <v>635</v>
      </c>
      <c r="E15" s="850" t="e">
        <f>'B11.Truonghoc '!#REF!/E8</f>
        <v>#REF!</v>
      </c>
      <c r="F15" s="839" t="s">
        <v>634</v>
      </c>
      <c r="G15" s="730"/>
    </row>
    <row r="16" spans="1:10" ht="37.5" customHeight="1">
      <c r="A16" s="677" t="s">
        <v>721</v>
      </c>
      <c r="B16" s="679" t="s">
        <v>636</v>
      </c>
      <c r="C16" s="677" t="s">
        <v>668</v>
      </c>
      <c r="D16" s="833" t="s">
        <v>637</v>
      </c>
      <c r="E16" s="850" t="e">
        <f>10000/E8</f>
        <v>#REF!</v>
      </c>
      <c r="F16" s="839" t="s">
        <v>634</v>
      </c>
      <c r="G16" s="735"/>
    </row>
    <row r="17" spans="1:7" ht="27" customHeight="1">
      <c r="A17" s="673" t="s">
        <v>722</v>
      </c>
      <c r="B17" s="679" t="s">
        <v>662</v>
      </c>
      <c r="C17" s="677" t="s">
        <v>663</v>
      </c>
      <c r="D17" s="833" t="s">
        <v>638</v>
      </c>
      <c r="E17" s="851" t="e">
        <f>'B12. TDTT'!#REF!/E8</f>
        <v>#REF!</v>
      </c>
      <c r="F17" s="839" t="s">
        <v>634</v>
      </c>
      <c r="G17" s="735"/>
    </row>
    <row r="18" spans="1:7" s="676" customFormat="1" ht="27" customHeight="1">
      <c r="A18" s="677" t="s">
        <v>723</v>
      </c>
      <c r="B18" s="678" t="s">
        <v>664</v>
      </c>
      <c r="C18" s="673" t="s">
        <v>8</v>
      </c>
      <c r="D18" s="834" t="s">
        <v>637</v>
      </c>
      <c r="E18" s="827">
        <v>1</v>
      </c>
      <c r="F18" s="842" t="s">
        <v>634</v>
      </c>
      <c r="G18" s="732"/>
    </row>
    <row r="19" spans="1:7" s="877" customFormat="1" ht="27" customHeight="1">
      <c r="A19" s="681" t="s">
        <v>724</v>
      </c>
      <c r="B19" s="682" t="s">
        <v>665</v>
      </c>
      <c r="C19" s="680" t="s">
        <v>753</v>
      </c>
      <c r="D19" s="883" t="s">
        <v>754</v>
      </c>
      <c r="E19" s="884" t="e">
        <f>#REF!/E8</f>
        <v>#REF!</v>
      </c>
      <c r="F19" s="838" t="s">
        <v>634</v>
      </c>
      <c r="G19" s="732"/>
    </row>
    <row r="20" spans="1:7" s="676" customFormat="1" ht="27" customHeight="1">
      <c r="A20" s="677" t="s">
        <v>725</v>
      </c>
      <c r="B20" s="683" t="s">
        <v>676</v>
      </c>
      <c r="C20" s="677" t="s">
        <v>663</v>
      </c>
      <c r="D20" s="835" t="s">
        <v>640</v>
      </c>
      <c r="E20" s="851" t="e">
        <f>'B14. Giaothong '!#REF!/E8</f>
        <v>#REF!</v>
      </c>
      <c r="F20" s="843" t="s">
        <v>634</v>
      </c>
      <c r="G20" s="732"/>
    </row>
    <row r="21" spans="1:7" s="676" customFormat="1" ht="27" customHeight="1">
      <c r="A21" s="673" t="s">
        <v>726</v>
      </c>
      <c r="B21" s="683" t="s">
        <v>666</v>
      </c>
      <c r="C21" s="680" t="s">
        <v>669</v>
      </c>
      <c r="D21" s="829" t="s">
        <v>641</v>
      </c>
      <c r="E21" s="623" t="e">
        <f>#REF!/E8</f>
        <v>#REF!</v>
      </c>
      <c r="F21" s="838" t="s">
        <v>634</v>
      </c>
      <c r="G21" s="732"/>
    </row>
    <row r="22" spans="1:7" s="676" customFormat="1" ht="27" customHeight="1">
      <c r="A22" s="677" t="s">
        <v>727</v>
      </c>
      <c r="B22" s="682" t="s">
        <v>675</v>
      </c>
      <c r="C22" s="681" t="s">
        <v>659</v>
      </c>
      <c r="D22" s="835" t="s">
        <v>642</v>
      </c>
      <c r="E22" s="623">
        <v>95.59</v>
      </c>
      <c r="F22" s="838" t="s">
        <v>634</v>
      </c>
      <c r="G22" s="732"/>
    </row>
    <row r="23" spans="1:7" s="676" customFormat="1" ht="36" customHeight="1">
      <c r="A23" s="673" t="s">
        <v>728</v>
      </c>
      <c r="B23" s="683" t="s">
        <v>674</v>
      </c>
      <c r="C23" s="680" t="s">
        <v>659</v>
      </c>
      <c r="D23" s="835" t="s">
        <v>642</v>
      </c>
      <c r="E23" s="850" t="e">
        <f>'B17. Nuocsach'!#REF!</f>
        <v>#REF!</v>
      </c>
      <c r="F23" s="838" t="s">
        <v>634</v>
      </c>
      <c r="G23" s="730"/>
    </row>
    <row r="24" spans="1:7" s="676" customFormat="1" ht="27" customHeight="1">
      <c r="A24" s="677" t="s">
        <v>729</v>
      </c>
      <c r="B24" s="687" t="s">
        <v>730</v>
      </c>
      <c r="C24" s="671" t="s">
        <v>667</v>
      </c>
      <c r="D24" s="836" t="s">
        <v>643</v>
      </c>
      <c r="E24" s="623">
        <v>4.55</v>
      </c>
      <c r="F24" s="838" t="s">
        <v>634</v>
      </c>
      <c r="G24" s="732"/>
    </row>
    <row r="25" spans="1:7" s="676" customFormat="1" ht="33">
      <c r="A25" s="673" t="s">
        <v>731</v>
      </c>
      <c r="B25" s="687" t="s">
        <v>671</v>
      </c>
      <c r="C25" s="671" t="s">
        <v>659</v>
      </c>
      <c r="D25" s="836" t="s">
        <v>644</v>
      </c>
      <c r="E25" s="623">
        <v>30</v>
      </c>
      <c r="F25" s="839" t="s">
        <v>634</v>
      </c>
      <c r="G25" s="730"/>
    </row>
    <row r="26" spans="1:7" s="676" customFormat="1" ht="35.25" customHeight="1">
      <c r="A26" s="677" t="s">
        <v>732</v>
      </c>
      <c r="B26" s="687" t="s">
        <v>733</v>
      </c>
      <c r="C26" s="671" t="s">
        <v>659</v>
      </c>
      <c r="D26" s="836" t="s">
        <v>655</v>
      </c>
      <c r="E26" s="623">
        <v>96.66</v>
      </c>
      <c r="F26" s="838" t="s">
        <v>634</v>
      </c>
      <c r="G26" s="732"/>
    </row>
    <row r="27" spans="1:7" s="676" customFormat="1" ht="16.5" customHeight="1">
      <c r="A27" s="689"/>
      <c r="B27" s="690"/>
      <c r="C27" s="689"/>
      <c r="D27" s="691"/>
      <c r="E27" s="692"/>
      <c r="F27" s="693"/>
      <c r="G27" s="668"/>
    </row>
    <row r="28" spans="1:7" s="676" customFormat="1">
      <c r="A28" s="689"/>
      <c r="B28" s="690"/>
      <c r="C28" s="689"/>
      <c r="D28" s="691"/>
      <c r="E28" s="692"/>
      <c r="F28" s="693"/>
      <c r="G28" s="668"/>
    </row>
    <row r="29" spans="1:7" ht="16.5" customHeight="1"/>
    <row r="30" spans="1:7" s="676" customFormat="1" ht="16.5" customHeight="1">
      <c r="A30" s="692"/>
      <c r="B30" s="694"/>
      <c r="C30" s="692"/>
      <c r="D30" s="695"/>
      <c r="E30" s="692"/>
      <c r="F30" s="693"/>
      <c r="G30" s="696"/>
    </row>
    <row r="31" spans="1:7" s="676" customFormat="1" ht="16.5" customHeight="1">
      <c r="A31" s="692"/>
      <c r="B31" s="694"/>
      <c r="C31" s="692"/>
      <c r="D31" s="695"/>
      <c r="E31" s="692"/>
      <c r="F31" s="693"/>
      <c r="G31" s="696"/>
    </row>
    <row r="32" spans="1:7" ht="16.5" customHeight="1"/>
    <row r="33" spans="1:7" s="676" customFormat="1">
      <c r="A33" s="692"/>
      <c r="B33" s="694"/>
      <c r="C33" s="692"/>
      <c r="D33" s="695"/>
      <c r="E33" s="692"/>
      <c r="F33" s="693"/>
      <c r="G33" s="668"/>
    </row>
    <row r="34" spans="1:7" s="676" customFormat="1" ht="19.5" customHeight="1">
      <c r="A34" s="692"/>
      <c r="B34" s="694"/>
      <c r="C34" s="692"/>
      <c r="D34" s="695"/>
      <c r="E34" s="692"/>
      <c r="F34" s="693"/>
      <c r="G34" s="668"/>
    </row>
    <row r="35" spans="1:7" ht="21.75" customHeight="1"/>
    <row r="36" spans="1:7" ht="189.75" customHeight="1"/>
    <row r="37" spans="1:7" ht="136.9" customHeight="1"/>
    <row r="38" spans="1:7" s="676" customFormat="1" ht="16.5" customHeight="1">
      <c r="A38" s="692"/>
      <c r="B38" s="694"/>
      <c r="C38" s="692"/>
      <c r="D38" s="695"/>
      <c r="E38" s="692"/>
      <c r="F38" s="693"/>
      <c r="G38" s="668"/>
    </row>
    <row r="39" spans="1:7" s="676" customFormat="1" ht="16.5" customHeight="1">
      <c r="A39" s="692"/>
      <c r="B39" s="694"/>
      <c r="C39" s="692"/>
      <c r="D39" s="695"/>
      <c r="E39" s="692"/>
      <c r="F39" s="693"/>
      <c r="G39" s="668"/>
    </row>
    <row r="40" spans="1:7" ht="16.5" customHeight="1"/>
  </sheetData>
  <mergeCells count="7">
    <mergeCell ref="A2:G4"/>
    <mergeCell ref="A6:A7"/>
    <mergeCell ref="B6:B7"/>
    <mergeCell ref="C6:C7"/>
    <mergeCell ref="E6:F6"/>
    <mergeCell ref="G6:G7"/>
    <mergeCell ref="D6:D7"/>
  </mergeCells>
  <pageMargins left="0.52" right="0.21" top="0.52" bottom="0.3" header="0.5" footer="0.19"/>
  <pageSetup paperSize="9" scale="76" fitToHeight="0" orientation="portrait" r:id="rId1"/>
  <headerFooter alignWithMargins="0"/>
  <rowBreaks count="1" manualBreakCount="1">
    <brk id="26"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59393" r:id="rId4" name="Drop Down 1">
              <controlPr defaultSize="0" print="0" autoLine="0" autoPict="0">
                <anchor>
                  <from>
                    <xdr:col>0</xdr:col>
                    <xdr:colOff>9525</xdr:colOff>
                    <xdr:row>0</xdr:row>
                    <xdr:rowOff>0</xdr:rowOff>
                  </from>
                  <to>
                    <xdr:col>1</xdr:col>
                    <xdr:colOff>361950</xdr:colOff>
                    <xdr:row>1</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defaultGridColor="0" view="pageBreakPreview" colorId="0" workbookViewId="0"/>
  </sheetViews>
  <sheetFormatPr defaultRowHeight="15"/>
  <sheetData/>
  <pageMargins left="0.7" right="0.7"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1a23b7dbfd31595b</MaTinBai>
    <_dlc_DocId xmlns="ae4e42cd-c673-4541-a17d-d353a4125f5e">DDYPFUVZ5X6F-6-4147</_dlc_DocId>
    <_dlc_DocIdUrl xmlns="ae4e42cd-c673-4541-a17d-d353a4125f5e">
      <Url>https://dbdc.backan.gov.vn/_layouts/15/DocIdRedir.aspx?ID=DDYPFUVZ5X6F-6-4147</Url>
      <Description>DDYPFUVZ5X6F-6-4147</Description>
    </_dlc_DocIdUrl>
  </documentManagement>
</p:properties>
</file>

<file path=customXml/itemProps1.xml><?xml version="1.0" encoding="utf-8"?>
<ds:datastoreItem xmlns:ds="http://schemas.openxmlformats.org/officeDocument/2006/customXml" ds:itemID="{DDAE7D76-27AF-49A4-BBAA-8098C24BB00A}"/>
</file>

<file path=customXml/itemProps2.xml><?xml version="1.0" encoding="utf-8"?>
<ds:datastoreItem xmlns:ds="http://schemas.openxmlformats.org/officeDocument/2006/customXml" ds:itemID="{2565C13E-697E-4587-BAC4-0EF3E93DABF0}"/>
</file>

<file path=customXml/itemProps3.xml><?xml version="1.0" encoding="utf-8"?>
<ds:datastoreItem xmlns:ds="http://schemas.openxmlformats.org/officeDocument/2006/customXml" ds:itemID="{EB4AD087-E151-4084-B6B9-7A28A53C6DAD}"/>
</file>

<file path=customXml/itemProps4.xml><?xml version="1.0" encoding="utf-8"?>
<ds:datastoreItem xmlns:ds="http://schemas.openxmlformats.org/officeDocument/2006/customXml" ds:itemID="{2A9A1764-0990-4420-B11C-B0353E41DC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49</vt:i4>
      </vt:variant>
    </vt:vector>
  </HeadingPairs>
  <TitlesOfParts>
    <vt:vector size="95" baseType="lpstr">
      <vt:lpstr>DM CC Tai lieu</vt:lpstr>
      <vt:lpstr>B36 Danh sach co so luu tru</vt:lpstr>
      <vt:lpstr>B12 CTCC cap khu o</vt:lpstr>
      <vt:lpstr>B16 Danh muc truong hoc</vt:lpstr>
      <vt:lpstr>B35 Khach du lich</vt:lpstr>
      <vt:lpstr>SU NGOI </vt:lpstr>
      <vt:lpstr>TRUNG MINH</vt:lpstr>
      <vt:lpstr>foxz</vt:lpstr>
      <vt:lpstr>Bìa</vt:lpstr>
      <vt:lpstr>B1. KTXH </vt:lpstr>
      <vt:lpstr>BIEU 2 - chỈ tiêu  </vt:lpstr>
      <vt:lpstr>B2. TH DT&amp;DS</vt:lpstr>
      <vt:lpstr>B3. TP Danso</vt:lpstr>
      <vt:lpstr>B4. TPLaodong</vt:lpstr>
      <vt:lpstr>B5. Thu-Chi </vt:lpstr>
      <vt:lpstr>B6. Hongheo </vt:lpstr>
      <vt:lpstr>B7. Tamtru </vt:lpstr>
      <vt:lpstr>B8. Bienche </vt:lpstr>
      <vt:lpstr>8.SDĐ</vt:lpstr>
      <vt:lpstr>9.Y tế</vt:lpstr>
      <vt:lpstr>10.Trường học</vt:lpstr>
      <vt:lpstr>11.TDTT</vt:lpstr>
      <vt:lpstr>BIEU 12- Cong trinh DVTM</vt:lpstr>
      <vt:lpstr>BIEU 13 - Giao thong</vt:lpstr>
      <vt:lpstr>14.Chiếu sáng</vt:lpstr>
      <vt:lpstr>15.Cấp nc</vt:lpstr>
      <vt:lpstr>16.Nc sạch</vt:lpstr>
      <vt:lpstr>17.Điện</vt:lpstr>
      <vt:lpstr>18.Thoát nc</vt:lpstr>
      <vt:lpstr>19.Nc thải</vt:lpstr>
      <vt:lpstr>20.CRT</vt:lpstr>
      <vt:lpstr>21,CX</vt:lpstr>
      <vt:lpstr>B9. SDĐất </vt:lpstr>
      <vt:lpstr>B10. Ytế </vt:lpstr>
      <vt:lpstr>B11.Truonghoc </vt:lpstr>
      <vt:lpstr>B12. TDTT</vt:lpstr>
      <vt:lpstr>B13. DVTM </vt:lpstr>
      <vt:lpstr>B14. Giaothong </vt:lpstr>
      <vt:lpstr>B15.Chieusang</vt:lpstr>
      <vt:lpstr>B16. Capnuoc </vt:lpstr>
      <vt:lpstr>B17. Nuocsach</vt:lpstr>
      <vt:lpstr>B18. Điện SN</vt:lpstr>
      <vt:lpstr>B19. Thoatnuoc </vt:lpstr>
      <vt:lpstr>B20. CRT</vt:lpstr>
      <vt:lpstr>B21. Vienthong </vt:lpstr>
      <vt:lpstr>B22. DAĐTXD </vt:lpstr>
      <vt:lpstr>'10.Trường học'!Print_Area</vt:lpstr>
      <vt:lpstr>'11.TDTT'!Print_Area</vt:lpstr>
      <vt:lpstr>'14.Chiếu sáng'!Print_Area</vt:lpstr>
      <vt:lpstr>'15.Cấp nc'!Print_Area</vt:lpstr>
      <vt:lpstr>'16.Nc sạch'!Print_Area</vt:lpstr>
      <vt:lpstr>'17.Điện'!Print_Area</vt:lpstr>
      <vt:lpstr>'18.Thoát nc'!Print_Area</vt:lpstr>
      <vt:lpstr>'19.Nc thải'!Print_Area</vt:lpstr>
      <vt:lpstr>'20.CRT'!Print_Area</vt:lpstr>
      <vt:lpstr>'21,CX'!Print_Area</vt:lpstr>
      <vt:lpstr>'8.SDĐ'!Print_Area</vt:lpstr>
      <vt:lpstr>'9.Y tế'!Print_Area</vt:lpstr>
      <vt:lpstr>'B1. KTXH '!Print_Area</vt:lpstr>
      <vt:lpstr>'B10. Ytế '!Print_Area</vt:lpstr>
      <vt:lpstr>'B11.Truonghoc '!Print_Area</vt:lpstr>
      <vt:lpstr>'B12 CTCC cap khu o'!Print_Area</vt:lpstr>
      <vt:lpstr>'B12. TDTT'!Print_Area</vt:lpstr>
      <vt:lpstr>'B13. DVTM '!Print_Area</vt:lpstr>
      <vt:lpstr>'B14. Giaothong '!Print_Area</vt:lpstr>
      <vt:lpstr>B15.Chieusang!Print_Area</vt:lpstr>
      <vt:lpstr>'B16 Danh muc truong hoc'!Print_Area</vt:lpstr>
      <vt:lpstr>'B16. Capnuoc '!Print_Area</vt:lpstr>
      <vt:lpstr>'B17. Nuocsach'!Print_Area</vt:lpstr>
      <vt:lpstr>'B18. Điện SN'!Print_Area</vt:lpstr>
      <vt:lpstr>'B19. Thoatnuoc '!Print_Area</vt:lpstr>
      <vt:lpstr>'B2. TH DT&amp;DS'!Print_Area</vt:lpstr>
      <vt:lpstr>'B20. CRT'!Print_Area</vt:lpstr>
      <vt:lpstr>'B21. Vienthong '!Print_Area</vt:lpstr>
      <vt:lpstr>'B22. DAĐTXD '!Print_Area</vt:lpstr>
      <vt:lpstr>'B3. TP Danso'!Print_Area</vt:lpstr>
      <vt:lpstr>'B35 Khach du lich'!Print_Area</vt:lpstr>
      <vt:lpstr>'B36 Danh sach co so luu tru'!Print_Area</vt:lpstr>
      <vt:lpstr>'B4. TPLaodong'!Print_Area</vt:lpstr>
      <vt:lpstr>'B5. Thu-Chi '!Print_Area</vt:lpstr>
      <vt:lpstr>'B6. Hongheo '!Print_Area</vt:lpstr>
      <vt:lpstr>'B7. Tamtru '!Print_Area</vt:lpstr>
      <vt:lpstr>'B8. Bienche '!Print_Area</vt:lpstr>
      <vt:lpstr>'B9. SDĐất '!Print_Area</vt:lpstr>
      <vt:lpstr>Bìa!Print_Area</vt:lpstr>
      <vt:lpstr>'BIEU 12- Cong trinh DVTM'!Print_Area</vt:lpstr>
      <vt:lpstr>'BIEU 13 - Giao thong'!Print_Area</vt:lpstr>
      <vt:lpstr>'BIEU 2 - chỈ tiêu  '!Print_Area</vt:lpstr>
      <vt:lpstr>'SU NGOI '!Print_Area</vt:lpstr>
      <vt:lpstr>'TRUNG MINH'!Print_Area</vt:lpstr>
      <vt:lpstr>'B12 CTCC cap khu o'!Print_Titles</vt:lpstr>
      <vt:lpstr>'B16 Danh muc truong hoc'!Print_Titles</vt:lpstr>
      <vt:lpstr>'B22. DAĐTXD '!Print_Titles</vt:lpstr>
      <vt:lpstr>'B35 Khach du lich'!Print_Titles</vt:lpstr>
      <vt:lpstr>'B36 Danh sach co so luu tru'!Print_Titles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Phạm Văn Hải - Sở Nội vụ Bắc Kạn</dc:title>
  <dc:creator>Phạm Văn Hải</dc:creator>
  <cp:keywords>Copyright: haipv.snv@backan.gov.vn (0386 116 386)</cp:keywords>
  <cp:lastModifiedBy>leltt</cp:lastModifiedBy>
  <cp:lastPrinted>2022-06-13T03:22:44Z</cp:lastPrinted>
  <dcterms:created xsi:type="dcterms:W3CDTF">2009-05-05T03:47:23Z</dcterms:created>
  <dcterms:modified xsi:type="dcterms:W3CDTF">2022-06-20T12:54:03Z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233872d6-7bec-4fe2-9287-1fbfcee1d47d</vt:lpwstr>
  </property>
</Properties>
</file>